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6380" windowHeight="8190" tabRatio="500"/>
  </bookViews>
  <sheets>
    <sheet name="Приложение 2" sheetId="1" r:id="rId1"/>
  </sheets>
  <calcPr calcId="125725" iterateDelta="1E-4"/>
  <extLs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G58" i="1"/>
  <c r="F58"/>
  <c r="G57"/>
  <c r="F57"/>
  <c r="E56"/>
  <c r="D56"/>
  <c r="F56" s="1"/>
  <c r="G55"/>
  <c r="F55"/>
  <c r="M54"/>
  <c r="L54"/>
  <c r="G54"/>
  <c r="F54"/>
  <c r="M53"/>
  <c r="L53"/>
  <c r="G53"/>
  <c r="F53"/>
  <c r="E52"/>
  <c r="D52"/>
  <c r="M51"/>
  <c r="L51"/>
  <c r="G51"/>
  <c r="F51"/>
  <c r="M50"/>
  <c r="L50"/>
  <c r="G50"/>
  <c r="F50"/>
  <c r="E49"/>
  <c r="D49"/>
  <c r="F49" s="1"/>
  <c r="M47"/>
  <c r="L47"/>
  <c r="G47"/>
  <c r="F47"/>
  <c r="D46"/>
  <c r="F46" s="1"/>
  <c r="E45"/>
  <c r="M43"/>
  <c r="L43"/>
  <c r="G43"/>
  <c r="F43"/>
  <c r="M42"/>
  <c r="L42"/>
  <c r="G42"/>
  <c r="F42"/>
  <c r="E41"/>
  <c r="E46" s="1"/>
  <c r="D41"/>
  <c r="G41" s="1"/>
  <c r="M40"/>
  <c r="L40"/>
  <c r="G40"/>
  <c r="F40"/>
  <c r="M39"/>
  <c r="L39"/>
  <c r="G39"/>
  <c r="F39"/>
  <c r="E38"/>
  <c r="D38"/>
  <c r="F38" s="1"/>
  <c r="E37"/>
  <c r="E44" s="1"/>
  <c r="M36"/>
  <c r="L36"/>
  <c r="G36"/>
  <c r="F36"/>
  <c r="M35"/>
  <c r="L35"/>
  <c r="G35"/>
  <c r="F35"/>
  <c r="M34"/>
  <c r="L34"/>
  <c r="G34"/>
  <c r="F34"/>
  <c r="M33"/>
  <c r="L33"/>
  <c r="G33"/>
  <c r="F33"/>
  <c r="E32"/>
  <c r="D32"/>
  <c r="E31"/>
  <c r="D31"/>
  <c r="G31" s="1"/>
  <c r="M30"/>
  <c r="L30"/>
  <c r="G30"/>
  <c r="F30"/>
  <c r="M26"/>
  <c r="L26"/>
  <c r="G26"/>
  <c r="F26"/>
  <c r="M25"/>
  <c r="L25"/>
  <c r="G25"/>
  <c r="F25"/>
  <c r="E24"/>
  <c r="E29" s="1"/>
  <c r="D24"/>
  <c r="M23"/>
  <c r="L23"/>
  <c r="G23"/>
  <c r="F23"/>
  <c r="M22"/>
  <c r="L22"/>
  <c r="G22"/>
  <c r="F22"/>
  <c r="E21"/>
  <c r="E28" s="1"/>
  <c r="D21"/>
  <c r="M19"/>
  <c r="L19"/>
  <c r="G19"/>
  <c r="F19"/>
  <c r="E15"/>
  <c r="M13"/>
  <c r="L13"/>
  <c r="G13"/>
  <c r="F13"/>
  <c r="M12"/>
  <c r="L12"/>
  <c r="G12"/>
  <c r="F12"/>
  <c r="G11"/>
  <c r="E11"/>
  <c r="E16" s="1"/>
  <c r="D11"/>
  <c r="M10"/>
  <c r="L10"/>
  <c r="G10"/>
  <c r="F10"/>
  <c r="M9"/>
  <c r="L9"/>
  <c r="G9"/>
  <c r="F9"/>
  <c r="E8"/>
  <c r="D8"/>
  <c r="F8" s="1"/>
  <c r="F21" l="1"/>
  <c r="D20"/>
  <c r="F52"/>
  <c r="F11"/>
  <c r="F32"/>
  <c r="G49"/>
  <c r="D28"/>
  <c r="F28" s="1"/>
  <c r="E48"/>
  <c r="E7"/>
  <c r="E18" s="1"/>
  <c r="F24"/>
  <c r="F31"/>
  <c r="F41"/>
  <c r="G56"/>
  <c r="D16"/>
  <c r="F16" s="1"/>
  <c r="G21"/>
  <c r="D48"/>
  <c r="E17"/>
  <c r="D7"/>
  <c r="D15"/>
  <c r="D27"/>
  <c r="D29"/>
  <c r="D37"/>
  <c r="D45"/>
  <c r="G8"/>
  <c r="G16"/>
  <c r="G24"/>
  <c r="G28"/>
  <c r="G32"/>
  <c r="G38"/>
  <c r="G46"/>
  <c r="G52"/>
  <c r="E20"/>
  <c r="E27" s="1"/>
  <c r="F20" l="1"/>
  <c r="E14"/>
  <c r="F45"/>
  <c r="G45"/>
  <c r="F29"/>
  <c r="G29"/>
  <c r="F37"/>
  <c r="G37"/>
  <c r="D44"/>
  <c r="F48"/>
  <c r="G48"/>
  <c r="F7"/>
  <c r="G7"/>
  <c r="D18"/>
  <c r="D17"/>
  <c r="D14"/>
  <c r="F15"/>
  <c r="G15"/>
  <c r="F27"/>
  <c r="G27"/>
  <c r="G20"/>
  <c r="F18" l="1"/>
  <c r="G18"/>
  <c r="F44"/>
  <c r="G44"/>
  <c r="F17"/>
  <c r="G17"/>
  <c r="F14"/>
  <c r="G14"/>
</calcChain>
</file>

<file path=xl/sharedStrings.xml><?xml version="1.0" encoding="utf-8"?>
<sst xmlns="http://schemas.openxmlformats.org/spreadsheetml/2006/main" count="188" uniqueCount="104">
  <si>
    <t xml:space="preserve">  </t>
  </si>
  <si>
    <t>Прогнозы</t>
  </si>
  <si>
    <t>Разница с прогнозом</t>
  </si>
  <si>
    <t>№ п/п</t>
  </si>
  <si>
    <t>Наименование показателя</t>
  </si>
  <si>
    <t>Единица измерения</t>
  </si>
  <si>
    <t>Период текущего года</t>
  </si>
  <si>
    <t>Период прошлого года</t>
  </si>
  <si>
    <t>Динамика в абсолютном выражении</t>
  </si>
  <si>
    <t>Динамика в % выражении</t>
  </si>
  <si>
    <t>Примечание</t>
  </si>
  <si>
    <t>2017 г.</t>
  </si>
  <si>
    <t>2016 г.</t>
  </si>
  <si>
    <t>Количество субъектов малого и среднего  предпринимательства</t>
  </si>
  <si>
    <t>единиц</t>
  </si>
  <si>
    <t>1.1</t>
  </si>
  <si>
    <t>средние предприятия-всего</t>
  </si>
  <si>
    <t>1.1.1</t>
  </si>
  <si>
    <t>юридические лица</t>
  </si>
  <si>
    <t>1.1.2</t>
  </si>
  <si>
    <t>индивидуальные предприниматели</t>
  </si>
  <si>
    <t>1.2</t>
  </si>
  <si>
    <t>малые предприятия - всего</t>
  </si>
  <si>
    <t>1.2.1</t>
  </si>
  <si>
    <t>1.2.2</t>
  </si>
  <si>
    <t>2</t>
  </si>
  <si>
    <r>
      <rPr>
        <b/>
        <sz val="12"/>
        <rFont val="Times New Roman"/>
        <family val="1"/>
        <charset val="204"/>
      </rPr>
      <t xml:space="preserve">Доля субъектов малого и среднего предпринимательства в общем количестве хозяйствующих субъектов </t>
    </r>
    <r>
      <rPr>
        <sz val="12"/>
        <rFont val="Times New Roman"/>
        <family val="1"/>
        <charset val="204"/>
      </rPr>
      <t>муниципального района, городского округа</t>
    </r>
  </si>
  <si>
    <t>%</t>
  </si>
  <si>
    <t>2.1</t>
  </si>
  <si>
    <t>доля количества  субъектов среднего предпринимательства</t>
  </si>
  <si>
    <t>2.2</t>
  </si>
  <si>
    <t>доля количества  субъектов малого предпринимательства</t>
  </si>
  <si>
    <t>3</t>
  </si>
  <si>
    <r>
      <rPr>
        <b/>
        <sz val="12"/>
        <rFont val="Times New Roman"/>
        <family val="1"/>
        <charset val="204"/>
      </rPr>
      <t xml:space="preserve">Количество субъектов малого и среднего предпринимательства в расчете на 10 000 человек населения </t>
    </r>
    <r>
      <rPr>
        <sz val="12"/>
        <rFont val="Times New Roman"/>
        <family val="1"/>
        <charset val="204"/>
      </rPr>
      <t xml:space="preserve">муниципального района, городского округа </t>
    </r>
  </si>
  <si>
    <t>4</t>
  </si>
  <si>
    <r>
      <rPr>
        <b/>
        <sz val="12"/>
        <rFont val="Times New Roman"/>
        <family val="1"/>
        <charset val="204"/>
      </rPr>
      <t xml:space="preserve">Количество субъектов малого и среднего предпринимательства в расчете на 1 000 человек населения </t>
    </r>
    <r>
      <rPr>
        <sz val="12"/>
        <rFont val="Times New Roman"/>
        <family val="1"/>
        <charset val="204"/>
      </rPr>
      <t xml:space="preserve">муниципального района, городского округа </t>
    </r>
  </si>
  <si>
    <t>5</t>
  </si>
  <si>
    <r>
      <rPr>
        <b/>
        <sz val="12"/>
        <rFont val="Times New Roman"/>
        <family val="1"/>
        <charset val="204"/>
      </rPr>
      <t xml:space="preserve">Количество всех хозяйствующих субъектов </t>
    </r>
    <r>
      <rPr>
        <sz val="12"/>
        <rFont val="Times New Roman"/>
        <family val="1"/>
        <charset val="204"/>
      </rPr>
      <t xml:space="preserve">в муниципальном районе, городском округе </t>
    </r>
  </si>
  <si>
    <t>6</t>
  </si>
  <si>
    <t>Численность населения занятого в малом и среденем предпринимательстве - всего</t>
  </si>
  <si>
    <t>человек</t>
  </si>
  <si>
    <t>6.1</t>
  </si>
  <si>
    <t>6.1.1</t>
  </si>
  <si>
    <t>6.1.2</t>
  </si>
  <si>
    <t>6.2</t>
  </si>
  <si>
    <t>6.2.1</t>
  </si>
  <si>
    <t>6.2.2</t>
  </si>
  <si>
    <t>7</t>
  </si>
  <si>
    <r>
      <rPr>
        <b/>
        <sz val="12"/>
        <rFont val="Times New Roman"/>
        <family val="1"/>
        <charset val="204"/>
      </rPr>
      <t xml:space="preserve">Доля численности населения занятого в малом и среднем предпринимательстве в численности населения занятого в экономике </t>
    </r>
    <r>
      <rPr>
        <sz val="12"/>
        <rFont val="Times New Roman"/>
        <family val="1"/>
        <charset val="204"/>
      </rPr>
      <t>муниципального района, городского округа Краснодарского края</t>
    </r>
  </si>
  <si>
    <t>7.1</t>
  </si>
  <si>
    <t>доля  численности населения занятого в среднем предпринимательстве</t>
  </si>
  <si>
    <t>7.2</t>
  </si>
  <si>
    <t>доля  численности населения занятого в малом предпринимательстве</t>
  </si>
  <si>
    <t>8</t>
  </si>
  <si>
    <t>Численность населения занятого в экономике муниципального района, городского округа</t>
  </si>
  <si>
    <t>9</t>
  </si>
  <si>
    <r>
      <rPr>
        <b/>
        <sz val="12"/>
        <rFont val="Times New Roman"/>
        <family val="1"/>
        <charset val="204"/>
      </rPr>
      <t xml:space="preserve">Доля среднесписочной численности работников </t>
    </r>
    <r>
      <rPr>
        <sz val="12"/>
        <rFont val="Times New Roman"/>
        <family val="1"/>
        <charset val="204"/>
      </rPr>
      <t>(без внешних совместителей)</t>
    </r>
    <r>
      <rPr>
        <b/>
        <sz val="12"/>
        <rFont val="Times New Roman"/>
        <family val="1"/>
        <charset val="204"/>
      </rPr>
      <t xml:space="preserve"> малых и средних предприятий </t>
    </r>
    <r>
      <rPr>
        <sz val="12"/>
        <rFont val="Times New Roman"/>
        <family val="1"/>
        <charset val="204"/>
      </rPr>
      <t>(юридических лиц)</t>
    </r>
    <r>
      <rPr>
        <b/>
        <sz val="12"/>
        <rFont val="Times New Roman"/>
        <family val="1"/>
        <charset val="204"/>
      </rPr>
      <t xml:space="preserve"> в среднесписочной численности работников </t>
    </r>
    <r>
      <rPr>
        <sz val="12"/>
        <rFont val="Times New Roman"/>
        <family val="1"/>
        <charset val="204"/>
      </rPr>
      <t>(без внешних совместителей)</t>
    </r>
    <r>
      <rPr>
        <b/>
        <sz val="12"/>
        <rFont val="Times New Roman"/>
        <family val="1"/>
        <charset val="204"/>
      </rPr>
      <t xml:space="preserve"> всех предприятий и организаций </t>
    </r>
    <r>
      <rPr>
        <sz val="12"/>
        <rFont val="Times New Roman"/>
        <family val="1"/>
        <charset val="204"/>
      </rPr>
      <t>(юридических лиц)</t>
    </r>
  </si>
  <si>
    <t>10</t>
  </si>
  <si>
    <r>
      <rPr>
        <b/>
        <sz val="12"/>
        <rFont val="Times New Roman"/>
        <family val="1"/>
        <charset val="204"/>
      </rPr>
      <t xml:space="preserve">Доля среднесписочной численности работников 
</t>
    </r>
    <r>
      <rPr>
        <sz val="12"/>
        <rFont val="Times New Roman"/>
        <family val="1"/>
        <charset val="204"/>
      </rPr>
      <t>(без внешних совместителей)</t>
    </r>
    <r>
      <rPr>
        <b/>
        <sz val="12"/>
        <rFont val="Times New Roman"/>
        <family val="1"/>
        <charset val="204"/>
      </rPr>
      <t xml:space="preserve"> малых предприятий </t>
    </r>
    <r>
      <rPr>
        <sz val="12"/>
        <rFont val="Times New Roman"/>
        <family val="1"/>
        <charset val="204"/>
      </rPr>
      <t>(юридических лиц)</t>
    </r>
    <r>
      <rPr>
        <b/>
        <sz val="12"/>
        <rFont val="Times New Roman"/>
        <family val="1"/>
        <charset val="204"/>
      </rPr>
      <t xml:space="preserve"> в среднесписочной численности работников </t>
    </r>
    <r>
      <rPr>
        <sz val="12"/>
        <rFont val="Times New Roman"/>
        <family val="1"/>
        <charset val="204"/>
      </rPr>
      <t>(без внешних совместителей)</t>
    </r>
    <r>
      <rPr>
        <b/>
        <sz val="12"/>
        <rFont val="Times New Roman"/>
        <family val="1"/>
        <charset val="204"/>
      </rPr>
      <t xml:space="preserve"> всех предприятий и организаций </t>
    </r>
    <r>
      <rPr>
        <sz val="12"/>
        <rFont val="Times New Roman"/>
        <family val="1"/>
        <charset val="204"/>
      </rPr>
      <t>(юридических лиц)</t>
    </r>
  </si>
  <si>
    <t>11</t>
  </si>
  <si>
    <r>
      <rPr>
        <b/>
        <sz val="12"/>
        <rFont val="Times New Roman"/>
        <family val="1"/>
        <charset val="204"/>
      </rPr>
      <t>Среднесписочная численность работнико</t>
    </r>
    <r>
      <rPr>
        <sz val="12"/>
        <rFont val="Times New Roman"/>
        <family val="1"/>
        <charset val="204"/>
      </rPr>
      <t xml:space="preserve">в (без внешних совместителей) </t>
    </r>
    <r>
      <rPr>
        <b/>
        <sz val="12"/>
        <rFont val="Times New Roman"/>
        <family val="1"/>
        <charset val="204"/>
      </rPr>
      <t>средних предприятий</t>
    </r>
    <r>
      <rPr>
        <sz val="12"/>
        <rFont val="Times New Roman"/>
        <family val="1"/>
        <charset val="204"/>
      </rPr>
      <t xml:space="preserve"> (юридических лиц)  </t>
    </r>
  </si>
  <si>
    <t>12</t>
  </si>
  <si>
    <r>
      <rPr>
        <b/>
        <sz val="12"/>
        <rFont val="Times New Roman"/>
        <family val="1"/>
        <charset val="204"/>
      </rPr>
      <t>Среднесписочная численность работников</t>
    </r>
    <r>
      <rPr>
        <sz val="12"/>
        <rFont val="Times New Roman"/>
        <family val="1"/>
        <charset val="204"/>
      </rPr>
      <t xml:space="preserve"> (без внешних совместителей) </t>
    </r>
    <r>
      <rPr>
        <b/>
        <sz val="12"/>
        <rFont val="Times New Roman"/>
        <family val="1"/>
        <charset val="204"/>
      </rPr>
      <t>малых предприятий</t>
    </r>
    <r>
      <rPr>
        <sz val="12"/>
        <rFont val="Times New Roman"/>
        <family val="1"/>
        <charset val="204"/>
      </rPr>
      <t xml:space="preserve"> (юридических лиц) </t>
    </r>
  </si>
  <si>
    <t>13</t>
  </si>
  <si>
    <r>
      <rPr>
        <b/>
        <sz val="12"/>
        <rFont val="Times New Roman"/>
        <family val="1"/>
        <charset val="204"/>
      </rPr>
      <t>Среднесписочная численность работников</t>
    </r>
    <r>
      <rPr>
        <sz val="12"/>
        <rFont val="Times New Roman"/>
        <family val="1"/>
        <charset val="204"/>
      </rPr>
      <t xml:space="preserve"> (без внешних совместителей) </t>
    </r>
    <r>
      <rPr>
        <b/>
        <sz val="12"/>
        <rFont val="Times New Roman"/>
        <family val="1"/>
        <charset val="204"/>
      </rPr>
      <t>всех предприятий и организаций</t>
    </r>
    <r>
      <rPr>
        <sz val="12"/>
        <rFont val="Times New Roman"/>
        <family val="1"/>
        <charset val="204"/>
      </rPr>
      <t xml:space="preserve"> (юридических лиц)</t>
    </r>
  </si>
  <si>
    <t>14</t>
  </si>
  <si>
    <r>
      <rPr>
        <b/>
        <sz val="12"/>
        <rFont val="Times New Roman"/>
        <family val="1"/>
        <charset val="204"/>
      </rPr>
      <t xml:space="preserve">Численность постоянного населения </t>
    </r>
    <r>
      <rPr>
        <sz val="12"/>
        <rFont val="Times New Roman"/>
        <family val="1"/>
        <charset val="204"/>
      </rPr>
      <t>муниципального района, городского округа (на конец года)</t>
    </r>
  </si>
  <si>
    <t>15</t>
  </si>
  <si>
    <t>Оборот субъектов малого и среднего  предпринимательства - всего</t>
  </si>
  <si>
    <t>млн.руб.</t>
  </si>
  <si>
    <t>15.1</t>
  </si>
  <si>
    <t>15.1.1</t>
  </si>
  <si>
    <t>15.1.2</t>
  </si>
  <si>
    <t>15.2</t>
  </si>
  <si>
    <t>15.2.1</t>
  </si>
  <si>
    <t>15.2.2</t>
  </si>
  <si>
    <t>16</t>
  </si>
  <si>
    <r>
      <rPr>
        <b/>
        <sz val="12"/>
        <rFont val="Times New Roman"/>
        <family val="1"/>
        <charset val="204"/>
      </rPr>
      <t xml:space="preserve">Доля оборота субъектов малого и среднего предпринимательства в общем обороте всех хозяйствующих субъектов </t>
    </r>
    <r>
      <rPr>
        <sz val="12"/>
        <rFont val="Times New Roman"/>
        <family val="1"/>
        <charset val="204"/>
      </rPr>
      <t xml:space="preserve">муниципального района, городского округа </t>
    </r>
  </si>
  <si>
    <t>16.1</t>
  </si>
  <si>
    <t>доля  оборота субъектов среднего предпринимательства</t>
  </si>
  <si>
    <t>16.2</t>
  </si>
  <si>
    <t>доля  оборота субъектов малого предпринимательства</t>
  </si>
  <si>
    <t>17</t>
  </si>
  <si>
    <r>
      <rPr>
        <b/>
        <sz val="12"/>
        <rFont val="Times New Roman"/>
        <family val="1"/>
        <charset val="204"/>
      </rPr>
      <t xml:space="preserve">Оборот всех хозяйствующих субъектов  </t>
    </r>
    <r>
      <rPr>
        <sz val="12"/>
        <rFont val="Times New Roman"/>
        <family val="1"/>
        <charset val="204"/>
      </rPr>
      <t xml:space="preserve">муниципального района, городского округа </t>
    </r>
  </si>
  <si>
    <t>18</t>
  </si>
  <si>
    <t>Объем инвестиций в основной капитал субъектов  малого и среднего предпринимательства</t>
  </si>
  <si>
    <t>18.1</t>
  </si>
  <si>
    <t>18.1.1</t>
  </si>
  <si>
    <t>18.1.2</t>
  </si>
  <si>
    <t>18.2</t>
  </si>
  <si>
    <t>18.2.1</t>
  </si>
  <si>
    <t>18.2.2</t>
  </si>
  <si>
    <t>19</t>
  </si>
  <si>
    <t>Общий объем всех расходов бюджета муниципального района, городского округа</t>
  </si>
  <si>
    <t>рублей</t>
  </si>
  <si>
    <t>19.1</t>
  </si>
  <si>
    <t>фактические расходы на развитие субъектов малого и среднего предпринимательства (в рамках муниципальной программы (подпрограммы) развития малого и среднего предпринимательства)</t>
  </si>
  <si>
    <t>19.1.1</t>
  </si>
  <si>
    <t>фактические средства бюджета муниципального района, городского округа (местный бюджет без учета краевых и федеральных средств)</t>
  </si>
  <si>
    <t>19.1.2</t>
  </si>
  <si>
    <t>фактические средства краевого и федерального бюджетов (софинансирование)</t>
  </si>
  <si>
    <t>Динамика развития малого и среднего предпринимательства в Белореченском районе  по итогам 1 квартала 2021 года</t>
  </si>
  <si>
    <t>-</t>
  </si>
  <si>
    <t>Отсутствует необходимый комментарий!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</si>
</sst>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"/>
  </numFmts>
  <fonts count="14">
    <font>
      <sz val="9"/>
      <name val="Arial"/>
      <family val="2"/>
      <charset val="204"/>
    </font>
    <font>
      <sz val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9"/>
      <name val="Arial"/>
      <family val="2"/>
      <charset val="204"/>
    </font>
    <font>
      <sz val="12"/>
      <name val="Times New Roman"/>
      <family val="1"/>
      <charset val="1"/>
    </font>
    <font>
      <b/>
      <sz val="14"/>
      <name val="Times New Roman"/>
      <family val="1"/>
      <charset val="204"/>
    </font>
    <font>
      <sz val="9"/>
      <name val="Times New Roman"/>
      <family val="1"/>
      <charset val="1"/>
    </font>
    <font>
      <b/>
      <i/>
      <sz val="12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top" wrapText="1"/>
    </xf>
  </cellStyleXfs>
  <cellXfs count="53">
    <xf numFmtId="0" fontId="0" fillId="0" borderId="0" xfId="0">
      <alignment vertical="top" wrapText="1"/>
    </xf>
    <xf numFmtId="1" fontId="1" fillId="0" borderId="0" xfId="0" applyNumberFormat="1" applyFont="1" applyAlignment="1" applyProtection="1"/>
    <xf numFmtId="1" fontId="1" fillId="0" borderId="0" xfId="0" applyNumberFormat="1" applyFont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wrapText="1"/>
      <protection locked="0"/>
    </xf>
    <xf numFmtId="0" fontId="3" fillId="0" borderId="0" xfId="0" applyFont="1" applyAlignment="1">
      <alignment horizontal="center"/>
    </xf>
    <xf numFmtId="1" fontId="4" fillId="0" borderId="0" xfId="0" applyNumberFormat="1" applyFont="1" applyBorder="1" applyAlignment="1" applyProtection="1">
      <alignment horizontal="center"/>
      <protection locked="0"/>
    </xf>
    <xf numFmtId="1" fontId="5" fillId="0" borderId="0" xfId="0" applyNumberFormat="1" applyFont="1" applyBorder="1" applyAlignment="1" applyProtection="1">
      <alignment horizontal="center" wrapText="1"/>
      <protection locked="0"/>
    </xf>
    <xf numFmtId="0" fontId="0" fillId="0" borderId="0" xfId="0" applyProtection="1">
      <alignment vertical="top" wrapText="1"/>
    </xf>
    <xf numFmtId="1" fontId="5" fillId="0" borderId="0" xfId="0" applyNumberFormat="1" applyFont="1" applyBorder="1" applyAlignment="1" applyProtection="1">
      <alignment horizontal="center" wrapText="1"/>
    </xf>
    <xf numFmtId="0" fontId="6" fillId="0" borderId="1" xfId="0" applyFont="1" applyBorder="1" applyAlignment="1">
      <alignment horizontal="center" vertical="center" wrapText="1"/>
    </xf>
    <xf numFmtId="1" fontId="4" fillId="0" borderId="1" xfId="0" applyNumberFormat="1" applyFont="1" applyBorder="1" applyAlignment="1" applyProtection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 applyProtection="1">
      <alignment wrapText="1"/>
    </xf>
    <xf numFmtId="3" fontId="8" fillId="0" borderId="1" xfId="0" applyNumberFormat="1" applyFont="1" applyBorder="1" applyAlignment="1" applyProtection="1">
      <alignment horizontal="center" vertical="center"/>
    </xf>
    <xf numFmtId="164" fontId="8" fillId="0" borderId="1" xfId="0" applyNumberFormat="1" applyFont="1" applyBorder="1" applyAlignment="1" applyProtection="1">
      <alignment horizontal="center" vertical="center"/>
    </xf>
    <xf numFmtId="10" fontId="8" fillId="0" borderId="1" xfId="0" applyNumberFormat="1" applyFont="1" applyBorder="1" applyAlignment="1" applyProtection="1">
      <alignment horizontal="center" vertical="center"/>
    </xf>
    <xf numFmtId="0" fontId="9" fillId="0" borderId="1" xfId="0" applyFont="1" applyBorder="1">
      <alignment vertical="top" wrapText="1"/>
    </xf>
    <xf numFmtId="0" fontId="0" fillId="0" borderId="1" xfId="0" applyBorder="1">
      <alignment vertical="top" wrapText="1"/>
    </xf>
    <xf numFmtId="1" fontId="10" fillId="0" borderId="1" xfId="0" applyNumberFormat="1" applyFont="1" applyBorder="1" applyAlignment="1" applyProtection="1">
      <alignment horizontal="left" vertical="top" wrapText="1" indent="12"/>
    </xf>
    <xf numFmtId="1" fontId="10" fillId="0" borderId="1" xfId="0" applyNumberFormat="1" applyFont="1" applyBorder="1" applyAlignment="1" applyProtection="1">
      <alignment horizontal="center" vertical="center" wrapText="1"/>
    </xf>
    <xf numFmtId="1" fontId="11" fillId="0" borderId="1" xfId="0" applyNumberFormat="1" applyFont="1" applyBorder="1" applyAlignment="1" applyProtection="1">
      <alignment horizontal="center" vertical="center"/>
    </xf>
    <xf numFmtId="1" fontId="5" fillId="0" borderId="1" xfId="0" applyNumberFormat="1" applyFont="1" applyBorder="1" applyAlignment="1" applyProtection="1">
      <alignment horizontal="left" vertical="top" wrapText="1" indent="15"/>
    </xf>
    <xf numFmtId="1" fontId="5" fillId="0" borderId="1" xfId="0" applyNumberFormat="1" applyFont="1" applyBorder="1" applyAlignment="1" applyProtection="1">
      <alignment horizontal="center" vertical="center" wrapText="1"/>
    </xf>
    <xf numFmtId="3" fontId="12" fillId="0" borderId="1" xfId="0" applyNumberFormat="1" applyFont="1" applyBorder="1" applyAlignment="1" applyProtection="1">
      <alignment horizontal="center" vertical="center"/>
      <protection locked="0"/>
    </xf>
    <xf numFmtId="3" fontId="11" fillId="0" borderId="1" xfId="0" applyNumberFormat="1" applyFont="1" applyBorder="1" applyAlignment="1" applyProtection="1">
      <alignment horizontal="center" vertical="center"/>
    </xf>
    <xf numFmtId="165" fontId="8" fillId="0" borderId="1" xfId="0" applyNumberFormat="1" applyFont="1" applyBorder="1" applyAlignment="1" applyProtection="1">
      <alignment horizontal="center" vertical="center"/>
    </xf>
    <xf numFmtId="1" fontId="5" fillId="0" borderId="1" xfId="0" applyNumberFormat="1" applyFont="1" applyBorder="1" applyAlignment="1" applyProtection="1">
      <alignment horizontal="left" wrapText="1" indent="12"/>
    </xf>
    <xf numFmtId="165" fontId="12" fillId="0" borderId="1" xfId="0" applyNumberFormat="1" applyFont="1" applyBorder="1" applyAlignment="1" applyProtection="1">
      <alignment horizontal="center" vertical="center"/>
    </xf>
    <xf numFmtId="1" fontId="4" fillId="0" borderId="1" xfId="0" applyNumberFormat="1" applyFont="1" applyBorder="1" applyAlignment="1" applyProtection="1">
      <alignment horizontal="left" wrapText="1"/>
    </xf>
    <xf numFmtId="1" fontId="4" fillId="0" borderId="1" xfId="0" applyNumberFormat="1" applyFont="1" applyBorder="1" applyAlignment="1" applyProtection="1">
      <alignment vertical="top" wrapText="1"/>
    </xf>
    <xf numFmtId="164" fontId="11" fillId="0" borderId="1" xfId="0" applyNumberFormat="1" applyFont="1" applyBorder="1" applyAlignment="1" applyProtection="1">
      <alignment horizontal="center" vertical="center"/>
    </xf>
    <xf numFmtId="165" fontId="12" fillId="0" borderId="1" xfId="0" applyNumberFormat="1" applyFont="1" applyBorder="1" applyAlignment="1" applyProtection="1">
      <alignment horizontal="center"/>
      <protection locked="0"/>
    </xf>
    <xf numFmtId="165" fontId="12" fillId="0" borderId="1" xfId="0" applyNumberFormat="1" applyFont="1" applyBorder="1" applyAlignment="1" applyProtection="1">
      <alignment horizontal="center" vertical="center"/>
      <protection locked="0"/>
    </xf>
    <xf numFmtId="164" fontId="12" fillId="0" borderId="1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wrapText="1"/>
    </xf>
    <xf numFmtId="0" fontId="4" fillId="0" borderId="1" xfId="0" applyFont="1" applyBorder="1" applyAlignment="1" applyProtection="1">
      <alignment horizontal="center" vertical="center" wrapText="1"/>
    </xf>
    <xf numFmtId="164" fontId="8" fillId="0" borderId="1" xfId="0" applyNumberFormat="1" applyFont="1" applyBorder="1" applyAlignment="1" applyProtection="1">
      <alignment horizontal="center" vertical="center"/>
      <protection locked="0"/>
    </xf>
    <xf numFmtId="3" fontId="8" fillId="0" borderId="1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wrapText="1" indent="12"/>
    </xf>
    <xf numFmtId="0" fontId="4" fillId="0" borderId="1" xfId="0" applyFont="1" applyBorder="1" applyAlignment="1" applyProtection="1">
      <alignment horizontal="left" wrapText="1" indent="15"/>
    </xf>
    <xf numFmtId="3" fontId="12" fillId="0" borderId="0" xfId="0" applyNumberFormat="1" applyFont="1" applyBorder="1" applyAlignment="1" applyProtection="1">
      <alignment horizontal="center" vertical="center"/>
      <protection locked="0"/>
    </xf>
    <xf numFmtId="1" fontId="13" fillId="0" borderId="0" xfId="0" applyNumberFormat="1" applyFont="1" applyAlignment="1" applyProtection="1">
      <protection locked="0"/>
    </xf>
    <xf numFmtId="1" fontId="13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1" fontId="5" fillId="0" borderId="0" xfId="0" applyNumberFormat="1" applyFont="1" applyAlignment="1" applyProtection="1">
      <alignment horizontal="left" vertical="top"/>
    </xf>
    <xf numFmtId="1" fontId="13" fillId="0" borderId="0" xfId="0" applyNumberFormat="1" applyFont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2" fillId="0" borderId="0" xfId="0" applyFont="1" applyBorder="1" applyAlignment="1" applyProtection="1">
      <alignment horizontal="center" wrapText="1"/>
      <protection locked="0"/>
    </xf>
    <xf numFmtId="1" fontId="4" fillId="0" borderId="0" xfId="0" applyNumberFormat="1" applyFont="1" applyBorder="1" applyAlignment="1" applyProtection="1">
      <alignment horizontal="center"/>
      <protection locked="0"/>
    </xf>
    <xf numFmtId="1" fontId="5" fillId="0" borderId="0" xfId="0" applyNumberFormat="1" applyFont="1" applyBorder="1" applyAlignment="1" applyProtection="1">
      <alignment horizontal="center" wrapText="1"/>
      <protection locked="0"/>
    </xf>
    <xf numFmtId="1" fontId="5" fillId="0" borderId="0" xfId="0" applyNumberFormat="1" applyFont="1" applyBorder="1" applyAlignment="1" applyProtection="1">
      <alignment horizontal="center" wrapText="1"/>
    </xf>
  </cellXfs>
  <cellStyles count="1">
    <cellStyle name="Обычный" xfId="0" builtinId="0"/>
  </cellStyles>
  <dxfs count="84"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MK62"/>
  <sheetViews>
    <sheetView tabSelected="1" zoomScaleNormal="100" workbookViewId="0">
      <selection activeCell="B17" sqref="B17"/>
    </sheetView>
  </sheetViews>
  <sheetFormatPr defaultRowHeight="12"/>
  <cols>
    <col min="1" max="1" width="8" collapsed="1"/>
    <col min="2" max="2" width="76.5703125" customWidth="1" collapsed="1"/>
    <col min="3" max="3" width="11.28515625" customWidth="1" collapsed="1"/>
    <col min="4" max="4" width="22.42578125" collapsed="1"/>
    <col min="5" max="5" width="22" customWidth="1" collapsed="1"/>
    <col min="6" max="6" width="17.85546875" hidden="1" customWidth="1" collapsed="1"/>
    <col min="7" max="7" width="17.7109375" customWidth="1" collapsed="1"/>
    <col min="8" max="9" width="0.140625" hidden="1" customWidth="1" collapsed="1"/>
    <col min="10" max="11" width="14.42578125" hidden="1" customWidth="1" collapsed="1"/>
    <col min="12" max="12" width="0.140625" customWidth="1" collapsed="1"/>
    <col min="13" max="13" width="14.42578125" hidden="1" customWidth="1" collapsed="1"/>
    <col min="14" max="1025" width="16.42578125" collapsed="1"/>
  </cols>
  <sheetData>
    <row r="1" spans="1:13" ht="45.75" customHeight="1">
      <c r="B1" s="1"/>
      <c r="C1" s="2"/>
      <c r="D1" s="1"/>
      <c r="E1" s="49"/>
      <c r="F1" s="49"/>
      <c r="G1" s="3"/>
    </row>
    <row r="2" spans="1:13">
      <c r="B2" s="1"/>
      <c r="C2" s="1"/>
      <c r="D2" s="1"/>
      <c r="E2" s="1"/>
      <c r="F2" s="4" t="s">
        <v>0</v>
      </c>
      <c r="G2" s="4" t="s">
        <v>0</v>
      </c>
    </row>
    <row r="3" spans="1:13" ht="15.75">
      <c r="B3" s="50"/>
      <c r="C3" s="50"/>
      <c r="D3" s="50"/>
      <c r="E3" s="50"/>
      <c r="F3" s="50"/>
      <c r="G3" s="5"/>
    </row>
    <row r="4" spans="1:13" ht="45.75" customHeight="1">
      <c r="B4" s="51" t="s">
        <v>101</v>
      </c>
      <c r="C4" s="51"/>
      <c r="D4" s="51"/>
      <c r="E4" s="51"/>
      <c r="F4" s="51"/>
      <c r="G4" s="6"/>
      <c r="K4" s="7"/>
    </row>
    <row r="5" spans="1:13" ht="15" customHeight="1">
      <c r="B5" s="52"/>
      <c r="C5" s="52"/>
      <c r="D5" s="52"/>
      <c r="E5" s="52"/>
      <c r="F5" s="52"/>
      <c r="G5" s="8"/>
      <c r="J5" s="47" t="s">
        <v>1</v>
      </c>
      <c r="K5" s="47"/>
      <c r="L5" s="47" t="s">
        <v>2</v>
      </c>
      <c r="M5" s="47"/>
    </row>
    <row r="6" spans="1:13" ht="60" customHeight="1">
      <c r="A6" s="10" t="s">
        <v>3</v>
      </c>
      <c r="B6" s="10" t="s">
        <v>4</v>
      </c>
      <c r="C6" s="10" t="s">
        <v>5</v>
      </c>
      <c r="D6" s="10" t="s">
        <v>6</v>
      </c>
      <c r="E6" s="10" t="s">
        <v>7</v>
      </c>
      <c r="F6" s="10" t="s">
        <v>8</v>
      </c>
      <c r="G6" s="10" t="s">
        <v>9</v>
      </c>
      <c r="H6" s="10" t="s">
        <v>10</v>
      </c>
      <c r="J6" s="9" t="s">
        <v>11</v>
      </c>
      <c r="K6" s="9" t="s">
        <v>12</v>
      </c>
      <c r="L6" s="9" t="s">
        <v>11</v>
      </c>
      <c r="M6" s="9" t="s">
        <v>12</v>
      </c>
    </row>
    <row r="7" spans="1:13" ht="27.75" customHeight="1">
      <c r="A7" s="11">
        <v>1</v>
      </c>
      <c r="B7" s="12" t="s">
        <v>13</v>
      </c>
      <c r="C7" s="10" t="s">
        <v>14</v>
      </c>
      <c r="D7" s="13">
        <f>D8+D11</f>
        <v>3864</v>
      </c>
      <c r="E7" s="13">
        <f>E8+E11</f>
        <v>4016</v>
      </c>
      <c r="F7" s="14">
        <f t="shared" ref="F7:F38" si="0">D7-E7</f>
        <v>-152</v>
      </c>
      <c r="G7" s="15">
        <f t="shared" ref="G7:G38" si="1">D7/E7-1</f>
        <v>-3.7848605577689209E-2</v>
      </c>
      <c r="H7" s="16" t="s">
        <v>103</v>
      </c>
      <c r="J7" s="17"/>
      <c r="K7" s="17"/>
      <c r="L7" s="17"/>
      <c r="M7" s="17"/>
    </row>
    <row r="8" spans="1:13" ht="19.5">
      <c r="A8" s="11" t="s">
        <v>15</v>
      </c>
      <c r="B8" s="18" t="s">
        <v>16</v>
      </c>
      <c r="C8" s="19" t="s">
        <v>14</v>
      </c>
      <c r="D8" s="20">
        <f>D9+D10</f>
        <v>8</v>
      </c>
      <c r="E8" s="20">
        <f>E9+E10</f>
        <v>8</v>
      </c>
      <c r="F8" s="14">
        <f t="shared" si="0"/>
        <v>0</v>
      </c>
      <c r="G8" s="15">
        <f t="shared" si="1"/>
        <v>0</v>
      </c>
      <c r="H8" s="16"/>
      <c r="J8" s="17"/>
      <c r="K8" s="17"/>
      <c r="L8" s="17"/>
      <c r="M8" s="17"/>
    </row>
    <row r="9" spans="1:13" ht="18.75">
      <c r="A9" s="11" t="s">
        <v>17</v>
      </c>
      <c r="B9" s="21" t="s">
        <v>18</v>
      </c>
      <c r="C9" s="22" t="s">
        <v>14</v>
      </c>
      <c r="D9" s="23">
        <v>7</v>
      </c>
      <c r="E9" s="23">
        <v>7</v>
      </c>
      <c r="F9" s="14">
        <f t="shared" si="0"/>
        <v>0</v>
      </c>
      <c r="G9" s="15">
        <f t="shared" si="1"/>
        <v>0</v>
      </c>
      <c r="H9" s="16"/>
      <c r="J9" s="17">
        <v>7</v>
      </c>
      <c r="K9" s="17">
        <v>7</v>
      </c>
      <c r="L9" s="17">
        <f>D9-J9</f>
        <v>0</v>
      </c>
      <c r="M9" s="17">
        <f>E9-K9</f>
        <v>0</v>
      </c>
    </row>
    <row r="10" spans="1:13" ht="18.75">
      <c r="A10" s="11" t="s">
        <v>19</v>
      </c>
      <c r="B10" s="21" t="s">
        <v>20</v>
      </c>
      <c r="C10" s="22" t="s">
        <v>14</v>
      </c>
      <c r="D10" s="23">
        <v>1</v>
      </c>
      <c r="E10" s="23">
        <v>1</v>
      </c>
      <c r="F10" s="14">
        <f t="shared" si="0"/>
        <v>0</v>
      </c>
      <c r="G10" s="15">
        <f t="shared" si="1"/>
        <v>0</v>
      </c>
      <c r="H10" s="16"/>
      <c r="J10" s="17">
        <v>1</v>
      </c>
      <c r="K10" s="17">
        <v>1</v>
      </c>
      <c r="L10" s="17">
        <f>D10-J10</f>
        <v>0</v>
      </c>
      <c r="M10" s="17">
        <f>E10-K10</f>
        <v>0</v>
      </c>
    </row>
    <row r="11" spans="1:13" ht="17.45" customHeight="1">
      <c r="A11" s="11" t="s">
        <v>21</v>
      </c>
      <c r="B11" s="18" t="s">
        <v>22</v>
      </c>
      <c r="C11" s="19" t="s">
        <v>14</v>
      </c>
      <c r="D11" s="24">
        <f>D12+D13</f>
        <v>3856</v>
      </c>
      <c r="E11" s="24">
        <f>E12+E13</f>
        <v>4008</v>
      </c>
      <c r="F11" s="14">
        <f t="shared" si="0"/>
        <v>-152</v>
      </c>
      <c r="G11" s="15">
        <f t="shared" si="1"/>
        <v>-3.7924151696606789E-2</v>
      </c>
      <c r="H11" s="16" t="s">
        <v>103</v>
      </c>
      <c r="J11" s="17"/>
      <c r="K11" s="17"/>
      <c r="L11" s="17"/>
      <c r="M11" s="17"/>
    </row>
    <row r="12" spans="1:13" ht="18.75">
      <c r="A12" s="11" t="s">
        <v>23</v>
      </c>
      <c r="B12" s="21" t="s">
        <v>18</v>
      </c>
      <c r="C12" s="22" t="s">
        <v>14</v>
      </c>
      <c r="D12" s="23">
        <v>845</v>
      </c>
      <c r="E12" s="23">
        <v>877</v>
      </c>
      <c r="F12" s="14">
        <f t="shared" si="0"/>
        <v>-32</v>
      </c>
      <c r="G12" s="15">
        <f t="shared" si="1"/>
        <v>-3.6488027366020526E-2</v>
      </c>
      <c r="H12" s="16" t="s">
        <v>102</v>
      </c>
      <c r="J12" s="17">
        <v>845</v>
      </c>
      <c r="K12" s="17">
        <v>877</v>
      </c>
      <c r="L12" s="17">
        <f>D12-J12</f>
        <v>0</v>
      </c>
      <c r="M12" s="17">
        <f>E12-K12</f>
        <v>0</v>
      </c>
    </row>
    <row r="13" spans="1:13" ht="18.75">
      <c r="A13" s="11" t="s">
        <v>24</v>
      </c>
      <c r="B13" s="21" t="s">
        <v>20</v>
      </c>
      <c r="C13" s="22" t="s">
        <v>14</v>
      </c>
      <c r="D13" s="23">
        <v>3011</v>
      </c>
      <c r="E13" s="23">
        <v>3131</v>
      </c>
      <c r="F13" s="14">
        <f t="shared" si="0"/>
        <v>-120</v>
      </c>
      <c r="G13" s="15">
        <f t="shared" si="1"/>
        <v>-3.8326413286489891E-2</v>
      </c>
      <c r="H13" s="16" t="s">
        <v>102</v>
      </c>
      <c r="J13" s="17">
        <v>3011</v>
      </c>
      <c r="K13" s="17">
        <v>3131</v>
      </c>
      <c r="L13" s="17">
        <f>D13-J13</f>
        <v>0</v>
      </c>
      <c r="M13" s="17">
        <f>E13-K13</f>
        <v>0</v>
      </c>
    </row>
    <row r="14" spans="1:13" ht="47.25">
      <c r="A14" s="11" t="s">
        <v>25</v>
      </c>
      <c r="B14" s="12" t="s">
        <v>26</v>
      </c>
      <c r="C14" s="10" t="s">
        <v>27</v>
      </c>
      <c r="D14" s="25">
        <f>D7/D19*100</f>
        <v>87.6786929884275</v>
      </c>
      <c r="E14" s="25">
        <f>E7/E19*100</f>
        <v>80.821090762728915</v>
      </c>
      <c r="F14" s="14">
        <f t="shared" si="0"/>
        <v>6.8576022256985851</v>
      </c>
      <c r="G14" s="15">
        <f t="shared" si="1"/>
        <v>8.4849166980817348E-2</v>
      </c>
      <c r="H14" s="16"/>
      <c r="J14" s="17"/>
      <c r="K14" s="17"/>
      <c r="L14" s="17"/>
      <c r="M14" s="17"/>
    </row>
    <row r="15" spans="1:13" ht="18.75">
      <c r="A15" s="11" t="s">
        <v>28</v>
      </c>
      <c r="B15" s="26" t="s">
        <v>29</v>
      </c>
      <c r="C15" s="22" t="s">
        <v>27</v>
      </c>
      <c r="D15" s="27">
        <f>D8/D19*100</f>
        <v>0.18152938506920807</v>
      </c>
      <c r="E15" s="27">
        <f>E8/E19*100</f>
        <v>0.16099818877037633</v>
      </c>
      <c r="F15" s="14">
        <f t="shared" si="0"/>
        <v>2.0531196298831739E-2</v>
      </c>
      <c r="G15" s="15">
        <f t="shared" si="1"/>
        <v>0.12752439301111873</v>
      </c>
      <c r="H15" s="16"/>
      <c r="J15" s="17"/>
      <c r="K15" s="17"/>
      <c r="L15" s="17"/>
      <c r="M15" s="17"/>
    </row>
    <row r="16" spans="1:13" ht="18.75">
      <c r="A16" s="11" t="s">
        <v>30</v>
      </c>
      <c r="B16" s="26" t="s">
        <v>31</v>
      </c>
      <c r="C16" s="22" t="s">
        <v>27</v>
      </c>
      <c r="D16" s="27">
        <f>D11/D19*100</f>
        <v>87.497163603358302</v>
      </c>
      <c r="E16" s="27">
        <f>E11/E19*100</f>
        <v>80.660092573958536</v>
      </c>
      <c r="F16" s="14">
        <f t="shared" si="0"/>
        <v>6.8370710293997661</v>
      </c>
      <c r="G16" s="15">
        <f t="shared" si="1"/>
        <v>8.4763986888940712E-2</v>
      </c>
      <c r="H16" s="16"/>
      <c r="J16" s="17"/>
      <c r="K16" s="17"/>
      <c r="L16" s="17"/>
      <c r="M16" s="17"/>
    </row>
    <row r="17" spans="1:13" ht="51" customHeight="1">
      <c r="A17" s="11" t="s">
        <v>32</v>
      </c>
      <c r="B17" s="12" t="s">
        <v>33</v>
      </c>
      <c r="C17" s="10" t="s">
        <v>14</v>
      </c>
      <c r="D17" s="25">
        <f>D7/D36*10000</f>
        <v>359.16455202030062</v>
      </c>
      <c r="E17" s="25">
        <f>E7/E36*10000</f>
        <v>372.4104675531816</v>
      </c>
      <c r="F17" s="14">
        <f t="shared" si="0"/>
        <v>-13.245915532880986</v>
      </c>
      <c r="G17" s="15">
        <f t="shared" si="1"/>
        <v>-3.5568053765807295E-2</v>
      </c>
      <c r="H17" s="16" t="s">
        <v>103</v>
      </c>
      <c r="J17" s="17"/>
      <c r="K17" s="17"/>
      <c r="L17" s="17"/>
      <c r="M17" s="17"/>
    </row>
    <row r="18" spans="1:13" ht="53.25" customHeight="1">
      <c r="A18" s="11" t="s">
        <v>34</v>
      </c>
      <c r="B18" s="12" t="s">
        <v>35</v>
      </c>
      <c r="C18" s="10" t="s">
        <v>14</v>
      </c>
      <c r="D18" s="25">
        <f>D7/D36*1000</f>
        <v>35.916455202030058</v>
      </c>
      <c r="E18" s="25">
        <f>E7/E36*1000</f>
        <v>37.241046755318159</v>
      </c>
      <c r="F18" s="14">
        <f t="shared" si="0"/>
        <v>-1.3245915532881014</v>
      </c>
      <c r="G18" s="15">
        <f t="shared" si="1"/>
        <v>-3.5568053765807295E-2</v>
      </c>
      <c r="H18" s="16" t="s">
        <v>103</v>
      </c>
      <c r="J18" s="17"/>
      <c r="K18" s="17"/>
      <c r="L18" s="17"/>
      <c r="M18" s="17"/>
    </row>
    <row r="19" spans="1:13" ht="31.5">
      <c r="A19" s="11" t="s">
        <v>36</v>
      </c>
      <c r="B19" s="12" t="s">
        <v>37</v>
      </c>
      <c r="C19" s="10" t="s">
        <v>14</v>
      </c>
      <c r="D19" s="23">
        <v>4407</v>
      </c>
      <c r="E19" s="23">
        <v>4969</v>
      </c>
      <c r="F19" s="14">
        <f t="shared" si="0"/>
        <v>-562</v>
      </c>
      <c r="G19" s="15">
        <f t="shared" si="1"/>
        <v>-0.11310122761118935</v>
      </c>
      <c r="H19" s="16" t="s">
        <v>102</v>
      </c>
      <c r="J19" s="17">
        <v>4407</v>
      </c>
      <c r="K19" s="17">
        <v>4969</v>
      </c>
      <c r="L19" s="17">
        <f>D19-J19</f>
        <v>0</v>
      </c>
      <c r="M19" s="17">
        <f>E19-K19</f>
        <v>0</v>
      </c>
    </row>
    <row r="20" spans="1:13" ht="31.5">
      <c r="A20" s="11" t="s">
        <v>38</v>
      </c>
      <c r="B20" s="28" t="s">
        <v>39</v>
      </c>
      <c r="C20" s="10" t="s">
        <v>40</v>
      </c>
      <c r="D20" s="13">
        <f>D10+D13+D21+D24</f>
        <v>11688</v>
      </c>
      <c r="E20" s="13">
        <f>E10+E13+E21+E24</f>
        <v>11646</v>
      </c>
      <c r="F20" s="14">
        <f t="shared" si="0"/>
        <v>42</v>
      </c>
      <c r="G20" s="15">
        <f t="shared" si="1"/>
        <v>3.606388459556964E-3</v>
      </c>
      <c r="H20" s="16"/>
      <c r="J20" s="17"/>
      <c r="K20" s="17"/>
      <c r="L20" s="17"/>
      <c r="M20" s="17"/>
    </row>
    <row r="21" spans="1:13" ht="19.5">
      <c r="A21" s="11" t="s">
        <v>41</v>
      </c>
      <c r="B21" s="18" t="s">
        <v>16</v>
      </c>
      <c r="C21" s="19" t="s">
        <v>40</v>
      </c>
      <c r="D21" s="24">
        <f>D22+D23</f>
        <v>477</v>
      </c>
      <c r="E21" s="24">
        <f>E22+E23</f>
        <v>470</v>
      </c>
      <c r="F21" s="14">
        <f t="shared" si="0"/>
        <v>7</v>
      </c>
      <c r="G21" s="15">
        <f t="shared" si="1"/>
        <v>1.4893617021276562E-2</v>
      </c>
      <c r="H21" s="16"/>
      <c r="J21" s="17"/>
      <c r="K21" s="17"/>
      <c r="L21" s="17"/>
      <c r="M21" s="17"/>
    </row>
    <row r="22" spans="1:13" ht="18.75">
      <c r="A22" s="11" t="s">
        <v>42</v>
      </c>
      <c r="B22" s="21" t="s">
        <v>18</v>
      </c>
      <c r="C22" s="22" t="s">
        <v>40</v>
      </c>
      <c r="D22" s="23">
        <v>402</v>
      </c>
      <c r="E22" s="23">
        <v>378</v>
      </c>
      <c r="F22" s="14">
        <f t="shared" si="0"/>
        <v>24</v>
      </c>
      <c r="G22" s="15">
        <f t="shared" si="1"/>
        <v>6.3492063492063489E-2</v>
      </c>
      <c r="H22" s="16"/>
      <c r="J22" s="17">
        <v>402</v>
      </c>
      <c r="K22" s="17">
        <v>378</v>
      </c>
      <c r="L22" s="17">
        <f>D22-J22</f>
        <v>0</v>
      </c>
      <c r="M22" s="17">
        <f>E22-K22</f>
        <v>0</v>
      </c>
    </row>
    <row r="23" spans="1:13" ht="18.75">
      <c r="A23" s="11" t="s">
        <v>43</v>
      </c>
      <c r="B23" s="21" t="s">
        <v>20</v>
      </c>
      <c r="C23" s="22" t="s">
        <v>40</v>
      </c>
      <c r="D23" s="23">
        <v>75</v>
      </c>
      <c r="E23" s="23">
        <v>92</v>
      </c>
      <c r="F23" s="14">
        <f t="shared" si="0"/>
        <v>-17</v>
      </c>
      <c r="G23" s="15">
        <f t="shared" si="1"/>
        <v>-0.18478260869565222</v>
      </c>
      <c r="H23" s="16" t="s">
        <v>102</v>
      </c>
      <c r="J23" s="17">
        <v>75</v>
      </c>
      <c r="K23" s="17">
        <v>92</v>
      </c>
      <c r="L23" s="17">
        <f>D23-J23</f>
        <v>0</v>
      </c>
      <c r="M23" s="17">
        <f>E23-K23</f>
        <v>0</v>
      </c>
    </row>
    <row r="24" spans="1:13" ht="17.45" customHeight="1">
      <c r="A24" s="11" t="s">
        <v>44</v>
      </c>
      <c r="B24" s="18" t="s">
        <v>22</v>
      </c>
      <c r="C24" s="19" t="s">
        <v>40</v>
      </c>
      <c r="D24" s="24">
        <f>D25+D26</f>
        <v>8199</v>
      </c>
      <c r="E24" s="24">
        <f>E25+E26</f>
        <v>8044</v>
      </c>
      <c r="F24" s="14">
        <f t="shared" si="0"/>
        <v>155</v>
      </c>
      <c r="G24" s="15">
        <f t="shared" si="1"/>
        <v>1.9269020387866709E-2</v>
      </c>
      <c r="H24" s="16"/>
      <c r="J24" s="17"/>
      <c r="K24" s="17"/>
      <c r="L24" s="17"/>
      <c r="M24" s="17"/>
    </row>
    <row r="25" spans="1:13" ht="18.75">
      <c r="A25" s="11" t="s">
        <v>45</v>
      </c>
      <c r="B25" s="21" t="s">
        <v>18</v>
      </c>
      <c r="C25" s="22" t="s">
        <v>40</v>
      </c>
      <c r="D25" s="23">
        <v>5926</v>
      </c>
      <c r="E25" s="23">
        <v>5909</v>
      </c>
      <c r="F25" s="14">
        <f t="shared" si="0"/>
        <v>17</v>
      </c>
      <c r="G25" s="15">
        <f t="shared" si="1"/>
        <v>2.8769673379589467E-3</v>
      </c>
      <c r="H25" s="16"/>
      <c r="J25" s="17">
        <v>5926</v>
      </c>
      <c r="K25" s="17">
        <v>5909</v>
      </c>
      <c r="L25" s="17">
        <f>D25-J25</f>
        <v>0</v>
      </c>
      <c r="M25" s="17">
        <f>E25-K25</f>
        <v>0</v>
      </c>
    </row>
    <row r="26" spans="1:13" ht="18.75">
      <c r="A26" s="11" t="s">
        <v>46</v>
      </c>
      <c r="B26" s="21" t="s">
        <v>20</v>
      </c>
      <c r="C26" s="22" t="s">
        <v>40</v>
      </c>
      <c r="D26" s="23">
        <v>2273</v>
      </c>
      <c r="E26" s="23">
        <v>2135</v>
      </c>
      <c r="F26" s="14">
        <f t="shared" si="0"/>
        <v>138</v>
      </c>
      <c r="G26" s="15">
        <f t="shared" si="1"/>
        <v>6.4637002341920269E-2</v>
      </c>
      <c r="H26" s="16"/>
      <c r="J26" s="17">
        <v>2273</v>
      </c>
      <c r="K26" s="17">
        <v>2135</v>
      </c>
      <c r="L26" s="17">
        <f>D26-J26</f>
        <v>0</v>
      </c>
      <c r="M26" s="17">
        <f>E26-K26</f>
        <v>0</v>
      </c>
    </row>
    <row r="27" spans="1:13" ht="47.25">
      <c r="A27" s="11" t="s">
        <v>47</v>
      </c>
      <c r="B27" s="12" t="s">
        <v>48</v>
      </c>
      <c r="C27" s="10" t="s">
        <v>27</v>
      </c>
      <c r="D27" s="25">
        <f>D20/D30*100</f>
        <v>28.307096149188666</v>
      </c>
      <c r="E27" s="25">
        <f>E20/E30*100</f>
        <v>27.940118036562545</v>
      </c>
      <c r="F27" s="14">
        <f t="shared" si="0"/>
        <v>0.36697811262612134</v>
      </c>
      <c r="G27" s="15">
        <f t="shared" si="1"/>
        <v>1.3134451047983831E-2</v>
      </c>
      <c r="H27" s="16"/>
      <c r="J27" s="17"/>
      <c r="K27" s="17"/>
      <c r="L27" s="17"/>
      <c r="M27" s="17"/>
    </row>
    <row r="28" spans="1:13" ht="31.5">
      <c r="A28" s="11" t="s">
        <v>49</v>
      </c>
      <c r="B28" s="26" t="s">
        <v>50</v>
      </c>
      <c r="C28" s="22" t="s">
        <v>27</v>
      </c>
      <c r="D28" s="27">
        <f>(D21+D10)/D30*100</f>
        <v>1.1576652942601113</v>
      </c>
      <c r="E28" s="27">
        <f>(E21+E10)/E30*100</f>
        <v>1.1299841658269756</v>
      </c>
      <c r="F28" s="14">
        <f t="shared" si="0"/>
        <v>2.7681128433135749E-2</v>
      </c>
      <c r="G28" s="15">
        <f t="shared" si="1"/>
        <v>2.4496917098725257E-2</v>
      </c>
      <c r="H28" s="16"/>
      <c r="J28" s="17"/>
      <c r="K28" s="17"/>
      <c r="L28" s="17"/>
      <c r="M28" s="17"/>
    </row>
    <row r="29" spans="1:13" ht="31.5">
      <c r="A29" s="11" t="s">
        <v>51</v>
      </c>
      <c r="B29" s="26" t="s">
        <v>52</v>
      </c>
      <c r="C29" s="22" t="s">
        <v>27</v>
      </c>
      <c r="D29" s="27">
        <f>(D13+D24)/D30*100</f>
        <v>27.149430854928553</v>
      </c>
      <c r="E29" s="27">
        <f>(E13+E24)/E30*100</f>
        <v>26.810133870735569</v>
      </c>
      <c r="F29" s="14">
        <f t="shared" si="0"/>
        <v>0.33929698419298404</v>
      </c>
      <c r="G29" s="15">
        <f t="shared" si="1"/>
        <v>1.2655549794301502E-2</v>
      </c>
      <c r="H29" s="16"/>
      <c r="J29" s="17"/>
      <c r="K29" s="17"/>
      <c r="L29" s="17"/>
      <c r="M29" s="17"/>
    </row>
    <row r="30" spans="1:13" ht="31.5">
      <c r="A30" s="11" t="s">
        <v>53</v>
      </c>
      <c r="B30" s="29" t="s">
        <v>54</v>
      </c>
      <c r="C30" s="10" t="s">
        <v>40</v>
      </c>
      <c r="D30" s="23">
        <v>41290</v>
      </c>
      <c r="E30" s="23">
        <v>41682</v>
      </c>
      <c r="F30" s="14">
        <f t="shared" si="0"/>
        <v>-392</v>
      </c>
      <c r="G30" s="15">
        <f t="shared" si="1"/>
        <v>-9.4045391296002645E-3</v>
      </c>
      <c r="H30" s="16" t="s">
        <v>102</v>
      </c>
      <c r="J30" s="17">
        <v>41290</v>
      </c>
      <c r="K30" s="17">
        <v>41682</v>
      </c>
      <c r="L30" s="17">
        <f>D30-J30</f>
        <v>0</v>
      </c>
      <c r="M30" s="17">
        <f>E30-K30</f>
        <v>0</v>
      </c>
    </row>
    <row r="31" spans="1:13" ht="63">
      <c r="A31" s="11" t="s">
        <v>55</v>
      </c>
      <c r="B31" s="29" t="s">
        <v>56</v>
      </c>
      <c r="C31" s="10" t="s">
        <v>27</v>
      </c>
      <c r="D31" s="14">
        <f>(D33+D34)/D35*100</f>
        <v>30.516975308641975</v>
      </c>
      <c r="E31" s="14">
        <f>(E33+E34)/E35*100</f>
        <v>29.962350474193393</v>
      </c>
      <c r="F31" s="14">
        <f t="shared" si="0"/>
        <v>0.55462483444858179</v>
      </c>
      <c r="G31" s="15">
        <f t="shared" si="1"/>
        <v>1.8510725149092799E-2</v>
      </c>
      <c r="H31" s="16"/>
      <c r="J31" s="17"/>
      <c r="K31" s="17"/>
      <c r="L31" s="17"/>
      <c r="M31" s="17"/>
    </row>
    <row r="32" spans="1:13" ht="63">
      <c r="A32" s="11" t="s">
        <v>57</v>
      </c>
      <c r="B32" s="29" t="s">
        <v>58</v>
      </c>
      <c r="C32" s="10" t="s">
        <v>27</v>
      </c>
      <c r="D32" s="14">
        <f>D34/D35*100</f>
        <v>28.578317901234566</v>
      </c>
      <c r="E32" s="14">
        <f>E34/E35*100</f>
        <v>28.160892150788737</v>
      </c>
      <c r="F32" s="14">
        <f t="shared" si="0"/>
        <v>0.41742575044582964</v>
      </c>
      <c r="G32" s="15">
        <f t="shared" si="1"/>
        <v>1.4822888004069723E-2</v>
      </c>
      <c r="H32" s="16"/>
      <c r="J32" s="17"/>
      <c r="K32" s="17"/>
      <c r="L32" s="17"/>
      <c r="M32" s="17"/>
    </row>
    <row r="33" spans="1:13" ht="31.5">
      <c r="A33" s="11" t="s">
        <v>59</v>
      </c>
      <c r="B33" s="29" t="s">
        <v>60</v>
      </c>
      <c r="C33" s="22" t="s">
        <v>40</v>
      </c>
      <c r="D33" s="23">
        <v>402</v>
      </c>
      <c r="E33" s="23">
        <v>378</v>
      </c>
      <c r="F33" s="14">
        <f t="shared" si="0"/>
        <v>24</v>
      </c>
      <c r="G33" s="15">
        <f t="shared" si="1"/>
        <v>6.3492063492063489E-2</v>
      </c>
      <c r="H33" s="16"/>
      <c r="J33" s="17">
        <v>402</v>
      </c>
      <c r="K33" s="17">
        <v>378</v>
      </c>
      <c r="L33" s="17">
        <f t="shared" ref="L33:M36" si="2">D33-J33</f>
        <v>0</v>
      </c>
      <c r="M33" s="17">
        <f t="shared" si="2"/>
        <v>0</v>
      </c>
    </row>
    <row r="34" spans="1:13" ht="31.5">
      <c r="A34" s="11" t="s">
        <v>61</v>
      </c>
      <c r="B34" s="29" t="s">
        <v>62</v>
      </c>
      <c r="C34" s="22" t="s">
        <v>40</v>
      </c>
      <c r="D34" s="23">
        <v>5926</v>
      </c>
      <c r="E34" s="23">
        <v>5909</v>
      </c>
      <c r="F34" s="14">
        <f t="shared" si="0"/>
        <v>17</v>
      </c>
      <c r="G34" s="15">
        <f t="shared" si="1"/>
        <v>2.8769673379589467E-3</v>
      </c>
      <c r="H34" s="16"/>
      <c r="J34" s="17">
        <v>5926</v>
      </c>
      <c r="K34" s="17">
        <v>5909</v>
      </c>
      <c r="L34" s="17">
        <f t="shared" si="2"/>
        <v>0</v>
      </c>
      <c r="M34" s="17">
        <f t="shared" si="2"/>
        <v>0</v>
      </c>
    </row>
    <row r="35" spans="1:13" ht="31.5">
      <c r="A35" s="11" t="s">
        <v>63</v>
      </c>
      <c r="B35" s="29" t="s">
        <v>64</v>
      </c>
      <c r="C35" s="22" t="s">
        <v>40</v>
      </c>
      <c r="D35" s="23">
        <v>20736</v>
      </c>
      <c r="E35" s="23">
        <v>20983</v>
      </c>
      <c r="F35" s="14">
        <f t="shared" si="0"/>
        <v>-247</v>
      </c>
      <c r="G35" s="15">
        <f t="shared" si="1"/>
        <v>-1.1771434018014615E-2</v>
      </c>
      <c r="H35" s="16" t="s">
        <v>102</v>
      </c>
      <c r="J35" s="17">
        <v>20736</v>
      </c>
      <c r="K35" s="17">
        <v>20983</v>
      </c>
      <c r="L35" s="17">
        <f t="shared" si="2"/>
        <v>0</v>
      </c>
      <c r="M35" s="17">
        <f t="shared" si="2"/>
        <v>0</v>
      </c>
    </row>
    <row r="36" spans="1:13" ht="31.5">
      <c r="A36" s="11" t="s">
        <v>65</v>
      </c>
      <c r="B36" s="29" t="s">
        <v>66</v>
      </c>
      <c r="C36" s="10" t="s">
        <v>40</v>
      </c>
      <c r="D36" s="23">
        <v>107583</v>
      </c>
      <c r="E36" s="23">
        <v>107838</v>
      </c>
      <c r="F36" s="14">
        <f t="shared" si="0"/>
        <v>-255</v>
      </c>
      <c r="G36" s="15">
        <f t="shared" si="1"/>
        <v>-2.3646580982584764E-3</v>
      </c>
      <c r="H36" s="16" t="s">
        <v>102</v>
      </c>
      <c r="J36" s="17">
        <v>107583</v>
      </c>
      <c r="K36" s="17">
        <v>107838</v>
      </c>
      <c r="L36" s="17">
        <f t="shared" si="2"/>
        <v>0</v>
      </c>
      <c r="M36" s="17">
        <f t="shared" si="2"/>
        <v>0</v>
      </c>
    </row>
    <row r="37" spans="1:13" ht="18.75">
      <c r="A37" s="11" t="s">
        <v>67</v>
      </c>
      <c r="B37" s="12" t="s">
        <v>68</v>
      </c>
      <c r="C37" s="10" t="s">
        <v>69</v>
      </c>
      <c r="D37" s="14">
        <f>D38+D41</f>
        <v>6986.9</v>
      </c>
      <c r="E37" s="14">
        <f>E38+E41</f>
        <v>6610.2</v>
      </c>
      <c r="F37" s="14">
        <f t="shared" si="0"/>
        <v>376.69999999999982</v>
      </c>
      <c r="G37" s="15">
        <f t="shared" si="1"/>
        <v>5.6987685697860835E-2</v>
      </c>
      <c r="H37" s="16"/>
      <c r="J37" s="17"/>
      <c r="K37" s="17"/>
      <c r="L37" s="17"/>
      <c r="M37" s="17"/>
    </row>
    <row r="38" spans="1:13" ht="19.5">
      <c r="A38" s="11" t="s">
        <v>70</v>
      </c>
      <c r="B38" s="18" t="s">
        <v>16</v>
      </c>
      <c r="C38" s="19" t="s">
        <v>69</v>
      </c>
      <c r="D38" s="30">
        <f>D39+D40</f>
        <v>1067.9000000000001</v>
      </c>
      <c r="E38" s="30">
        <f>E39+E40</f>
        <v>932.5</v>
      </c>
      <c r="F38" s="14">
        <f t="shared" si="0"/>
        <v>135.40000000000009</v>
      </c>
      <c r="G38" s="15">
        <f t="shared" si="1"/>
        <v>0.14520107238605906</v>
      </c>
      <c r="H38" s="16"/>
      <c r="J38" s="17"/>
      <c r="K38" s="17"/>
      <c r="L38" s="17"/>
      <c r="M38" s="17"/>
    </row>
    <row r="39" spans="1:13" ht="18.75">
      <c r="A39" s="11" t="s">
        <v>71</v>
      </c>
      <c r="B39" s="21" t="s">
        <v>18</v>
      </c>
      <c r="C39" s="22" t="s">
        <v>69</v>
      </c>
      <c r="D39" s="31">
        <v>608</v>
      </c>
      <c r="E39" s="31">
        <v>575.20000000000005</v>
      </c>
      <c r="F39" s="14">
        <f t="shared" ref="F39:F58" si="3">D39-E39</f>
        <v>32.799999999999955</v>
      </c>
      <c r="G39" s="15">
        <f t="shared" ref="G39:G58" si="4">D39/E39-1</f>
        <v>5.7023643949930314E-2</v>
      </c>
      <c r="H39" s="16"/>
      <c r="J39" s="17">
        <v>608</v>
      </c>
      <c r="K39" s="17">
        <v>575.20000000000005</v>
      </c>
      <c r="L39" s="17">
        <f>D39-J39</f>
        <v>0</v>
      </c>
      <c r="M39" s="17">
        <f>E39-K39</f>
        <v>0</v>
      </c>
    </row>
    <row r="40" spans="1:13" ht="18.75">
      <c r="A40" s="11" t="s">
        <v>72</v>
      </c>
      <c r="B40" s="21" t="s">
        <v>20</v>
      </c>
      <c r="C40" s="22" t="s">
        <v>69</v>
      </c>
      <c r="D40" s="32">
        <v>459.9</v>
      </c>
      <c r="E40" s="32">
        <v>357.3</v>
      </c>
      <c r="F40" s="14">
        <f t="shared" si="3"/>
        <v>102.59999999999997</v>
      </c>
      <c r="G40" s="15">
        <f t="shared" si="4"/>
        <v>0.28715365239294699</v>
      </c>
      <c r="H40" s="16" t="s">
        <v>102</v>
      </c>
      <c r="J40" s="17">
        <v>459.9</v>
      </c>
      <c r="K40" s="17">
        <v>357.3</v>
      </c>
      <c r="L40" s="17">
        <f>D40-J40</f>
        <v>0</v>
      </c>
      <c r="M40" s="17">
        <f>E40-K40</f>
        <v>0</v>
      </c>
    </row>
    <row r="41" spans="1:13" ht="19.5">
      <c r="A41" s="11" t="s">
        <v>73</v>
      </c>
      <c r="B41" s="18" t="s">
        <v>22</v>
      </c>
      <c r="C41" s="19" t="s">
        <v>69</v>
      </c>
      <c r="D41" s="30">
        <f>D42+D43</f>
        <v>5919</v>
      </c>
      <c r="E41" s="30">
        <f>E42+E43</f>
        <v>5677.7</v>
      </c>
      <c r="F41" s="14">
        <f t="shared" si="3"/>
        <v>241.30000000000018</v>
      </c>
      <c r="G41" s="15">
        <f t="shared" si="4"/>
        <v>4.249960371277095E-2</v>
      </c>
      <c r="H41" s="16"/>
      <c r="J41" s="17"/>
      <c r="K41" s="17"/>
      <c r="L41" s="17"/>
      <c r="M41" s="17"/>
    </row>
    <row r="42" spans="1:13" ht="18.75">
      <c r="A42" s="11" t="s">
        <v>74</v>
      </c>
      <c r="B42" s="21" t="s">
        <v>18</v>
      </c>
      <c r="C42" s="22" t="s">
        <v>69</v>
      </c>
      <c r="D42" s="33">
        <v>4267.7</v>
      </c>
      <c r="E42" s="33">
        <v>4037.6</v>
      </c>
      <c r="F42" s="14">
        <f t="shared" si="3"/>
        <v>230.09999999999991</v>
      </c>
      <c r="G42" s="15">
        <f t="shared" si="4"/>
        <v>5.6989300574598722E-2</v>
      </c>
      <c r="H42" s="16"/>
      <c r="J42" s="17">
        <v>4267.7</v>
      </c>
      <c r="K42" s="17">
        <v>4037.6</v>
      </c>
      <c r="L42" s="17">
        <f>D42-J42</f>
        <v>0</v>
      </c>
      <c r="M42" s="17">
        <f>E42-K42</f>
        <v>0</v>
      </c>
    </row>
    <row r="43" spans="1:13" ht="18.75">
      <c r="A43" s="11" t="s">
        <v>75</v>
      </c>
      <c r="B43" s="21" t="s">
        <v>20</v>
      </c>
      <c r="C43" s="22" t="s">
        <v>69</v>
      </c>
      <c r="D43" s="33">
        <v>1651.3</v>
      </c>
      <c r="E43" s="33">
        <v>1640.1</v>
      </c>
      <c r="F43" s="14">
        <f t="shared" si="3"/>
        <v>11.200000000000045</v>
      </c>
      <c r="G43" s="15">
        <f t="shared" si="4"/>
        <v>6.8288518992745129E-3</v>
      </c>
      <c r="H43" s="16"/>
      <c r="J43" s="17">
        <v>1651.3</v>
      </c>
      <c r="K43" s="17">
        <v>1640.1</v>
      </c>
      <c r="L43" s="17">
        <f>D43-J43</f>
        <v>0</v>
      </c>
      <c r="M43" s="17">
        <f>E43-K43</f>
        <v>0</v>
      </c>
    </row>
    <row r="44" spans="1:13" ht="47.25">
      <c r="A44" s="11" t="s">
        <v>76</v>
      </c>
      <c r="B44" s="12" t="s">
        <v>77</v>
      </c>
      <c r="C44" s="10" t="s">
        <v>27</v>
      </c>
      <c r="D44" s="25" t="e">
        <f>D37/D47*100</f>
        <v>#DIV/0!</v>
      </c>
      <c r="E44" s="25" t="e">
        <f>E37/E47*100</f>
        <v>#DIV/0!</v>
      </c>
      <c r="F44" s="14" t="e">
        <f t="shared" si="3"/>
        <v>#DIV/0!</v>
      </c>
      <c r="G44" s="15" t="e">
        <f t="shared" si="4"/>
        <v>#DIV/0!</v>
      </c>
      <c r="H44" s="16"/>
      <c r="J44" s="17"/>
      <c r="K44" s="17"/>
      <c r="L44" s="17"/>
      <c r="M44" s="17"/>
    </row>
    <row r="45" spans="1:13" ht="18.75">
      <c r="A45" s="11" t="s">
        <v>78</v>
      </c>
      <c r="B45" s="26" t="s">
        <v>79</v>
      </c>
      <c r="C45" s="22" t="s">
        <v>27</v>
      </c>
      <c r="D45" s="27" t="e">
        <f>D38/D47*100</f>
        <v>#DIV/0!</v>
      </c>
      <c r="E45" s="27" t="e">
        <f>E38/E47*100</f>
        <v>#DIV/0!</v>
      </c>
      <c r="F45" s="14" t="e">
        <f t="shared" si="3"/>
        <v>#DIV/0!</v>
      </c>
      <c r="G45" s="15" t="e">
        <f t="shared" si="4"/>
        <v>#DIV/0!</v>
      </c>
      <c r="H45" s="16"/>
      <c r="J45" s="17"/>
      <c r="K45" s="17"/>
      <c r="L45" s="17"/>
      <c r="M45" s="17"/>
    </row>
    <row r="46" spans="1:13" ht="18.75">
      <c r="A46" s="11" t="s">
        <v>80</v>
      </c>
      <c r="B46" s="26" t="s">
        <v>81</v>
      </c>
      <c r="C46" s="22" t="s">
        <v>27</v>
      </c>
      <c r="D46" s="27" t="e">
        <f>D41/D47*100</f>
        <v>#DIV/0!</v>
      </c>
      <c r="E46" s="27" t="e">
        <f>E41/E47*100</f>
        <v>#DIV/0!</v>
      </c>
      <c r="F46" s="14" t="e">
        <f t="shared" si="3"/>
        <v>#DIV/0!</v>
      </c>
      <c r="G46" s="15" t="e">
        <f t="shared" si="4"/>
        <v>#DIV/0!</v>
      </c>
      <c r="H46" s="16"/>
      <c r="J46" s="17"/>
      <c r="K46" s="17"/>
      <c r="L46" s="17"/>
      <c r="M46" s="17"/>
    </row>
    <row r="47" spans="1:13" ht="31.5">
      <c r="A47" s="11" t="s">
        <v>82</v>
      </c>
      <c r="B47" s="29" t="s">
        <v>83</v>
      </c>
      <c r="C47" s="10" t="s">
        <v>69</v>
      </c>
      <c r="D47" s="33">
        <v>0</v>
      </c>
      <c r="E47" s="33">
        <v>0</v>
      </c>
      <c r="F47" s="14">
        <f t="shared" si="3"/>
        <v>0</v>
      </c>
      <c r="G47" s="15" t="e">
        <f t="shared" si="4"/>
        <v>#DIV/0!</v>
      </c>
      <c r="H47" s="16"/>
      <c r="J47" s="17">
        <v>0</v>
      </c>
      <c r="K47" s="17">
        <v>0</v>
      </c>
      <c r="L47" s="17">
        <f>D47-J47</f>
        <v>0</v>
      </c>
      <c r="M47" s="17">
        <f>E47-K47</f>
        <v>0</v>
      </c>
    </row>
    <row r="48" spans="1:13" ht="31.5">
      <c r="A48" s="11" t="s">
        <v>84</v>
      </c>
      <c r="B48" s="12" t="s">
        <v>85</v>
      </c>
      <c r="C48" s="10" t="s">
        <v>69</v>
      </c>
      <c r="D48" s="14">
        <f>D49+D52</f>
        <v>132.80000000000001</v>
      </c>
      <c r="E48" s="14">
        <f>E49+E52</f>
        <v>117.9</v>
      </c>
      <c r="F48" s="14">
        <f t="shared" si="3"/>
        <v>14.900000000000006</v>
      </c>
      <c r="G48" s="15">
        <f t="shared" si="4"/>
        <v>0.12637828668363027</v>
      </c>
      <c r="H48" s="16"/>
      <c r="J48" s="17"/>
      <c r="K48" s="17"/>
      <c r="L48" s="17"/>
      <c r="M48" s="17"/>
    </row>
    <row r="49" spans="1:13" ht="27" customHeight="1">
      <c r="A49" s="11" t="s">
        <v>86</v>
      </c>
      <c r="B49" s="18" t="s">
        <v>16</v>
      </c>
      <c r="C49" s="19" t="s">
        <v>69</v>
      </c>
      <c r="D49" s="30">
        <f>D50+D51</f>
        <v>5.5</v>
      </c>
      <c r="E49" s="30">
        <f>E50+E51</f>
        <v>5.6000000000000005</v>
      </c>
      <c r="F49" s="14">
        <f t="shared" si="3"/>
        <v>-0.10000000000000053</v>
      </c>
      <c r="G49" s="15">
        <f t="shared" si="4"/>
        <v>-1.7857142857142905E-2</v>
      </c>
      <c r="H49" s="16" t="s">
        <v>103</v>
      </c>
      <c r="J49" s="17"/>
      <c r="K49" s="17"/>
      <c r="L49" s="17"/>
      <c r="M49" s="17"/>
    </row>
    <row r="50" spans="1:13" ht="18.75">
      <c r="A50" s="11" t="s">
        <v>87</v>
      </c>
      <c r="B50" s="21" t="s">
        <v>18</v>
      </c>
      <c r="C50" s="22" t="s">
        <v>69</v>
      </c>
      <c r="D50" s="33">
        <v>4.9000000000000004</v>
      </c>
      <c r="E50" s="33">
        <v>4.9000000000000004</v>
      </c>
      <c r="F50" s="14">
        <f t="shared" si="3"/>
        <v>0</v>
      </c>
      <c r="G50" s="15">
        <f t="shared" si="4"/>
        <v>0</v>
      </c>
      <c r="H50" s="16"/>
      <c r="J50" s="17">
        <v>4.9000000000000004</v>
      </c>
      <c r="K50" s="17">
        <v>4.9000000000000004</v>
      </c>
      <c r="L50" s="17">
        <f>D50-J50</f>
        <v>0</v>
      </c>
      <c r="M50" s="17">
        <f>E50-K50</f>
        <v>0</v>
      </c>
    </row>
    <row r="51" spans="1:13" ht="18.75">
      <c r="A51" s="11" t="s">
        <v>88</v>
      </c>
      <c r="B51" s="21" t="s">
        <v>20</v>
      </c>
      <c r="C51" s="22" t="s">
        <v>69</v>
      </c>
      <c r="D51" s="33">
        <v>0.6</v>
      </c>
      <c r="E51" s="33">
        <v>0.7</v>
      </c>
      <c r="F51" s="14">
        <f t="shared" si="3"/>
        <v>-9.9999999999999978E-2</v>
      </c>
      <c r="G51" s="15">
        <f t="shared" si="4"/>
        <v>-0.14285714285714279</v>
      </c>
      <c r="H51" s="16" t="s">
        <v>102</v>
      </c>
      <c r="J51" s="17">
        <v>0.6</v>
      </c>
      <c r="K51" s="17">
        <v>0.7</v>
      </c>
      <c r="L51" s="17">
        <f>D51-J51</f>
        <v>0</v>
      </c>
      <c r="M51" s="17">
        <f>E51-K51</f>
        <v>0</v>
      </c>
    </row>
    <row r="52" spans="1:13" ht="19.5">
      <c r="A52" s="11" t="s">
        <v>89</v>
      </c>
      <c r="B52" s="18" t="s">
        <v>22</v>
      </c>
      <c r="C52" s="19" t="s">
        <v>69</v>
      </c>
      <c r="D52" s="30">
        <f>D53+D54</f>
        <v>127.3</v>
      </c>
      <c r="E52" s="30">
        <f>E53+E54</f>
        <v>112.30000000000001</v>
      </c>
      <c r="F52" s="14">
        <f t="shared" si="3"/>
        <v>14.999999999999986</v>
      </c>
      <c r="G52" s="15">
        <f t="shared" si="4"/>
        <v>0.13357079252003556</v>
      </c>
      <c r="H52" s="16"/>
      <c r="J52" s="17"/>
      <c r="K52" s="17"/>
      <c r="L52" s="17"/>
      <c r="M52" s="17"/>
    </row>
    <row r="53" spans="1:13" ht="18.75">
      <c r="A53" s="11" t="s">
        <v>90</v>
      </c>
      <c r="B53" s="21" t="s">
        <v>18</v>
      </c>
      <c r="C53" s="22" t="s">
        <v>69</v>
      </c>
      <c r="D53" s="33">
        <v>108.5</v>
      </c>
      <c r="E53" s="33">
        <v>91.2</v>
      </c>
      <c r="F53" s="14">
        <f t="shared" si="3"/>
        <v>17.299999999999997</v>
      </c>
      <c r="G53" s="15">
        <f t="shared" si="4"/>
        <v>0.18969298245614041</v>
      </c>
      <c r="H53" s="16" t="s">
        <v>102</v>
      </c>
      <c r="J53" s="17">
        <v>108.5</v>
      </c>
      <c r="K53" s="17">
        <v>91.2</v>
      </c>
      <c r="L53" s="17">
        <f>D53-J53</f>
        <v>0</v>
      </c>
      <c r="M53" s="17">
        <f>E53-K53</f>
        <v>0</v>
      </c>
    </row>
    <row r="54" spans="1:13" ht="18.75">
      <c r="A54" s="11" t="s">
        <v>91</v>
      </c>
      <c r="B54" s="21" t="s">
        <v>20</v>
      </c>
      <c r="C54" s="22" t="s">
        <v>69</v>
      </c>
      <c r="D54" s="33">
        <v>18.8</v>
      </c>
      <c r="E54" s="33">
        <v>21.1</v>
      </c>
      <c r="F54" s="14">
        <f t="shared" si="3"/>
        <v>-2.3000000000000007</v>
      </c>
      <c r="G54" s="15">
        <f t="shared" si="4"/>
        <v>-0.10900473933649291</v>
      </c>
      <c r="H54" s="16" t="s">
        <v>102</v>
      </c>
      <c r="J54" s="17">
        <v>18.8</v>
      </c>
      <c r="K54" s="17">
        <v>21.1</v>
      </c>
      <c r="L54" s="17">
        <f>D54-J54</f>
        <v>0</v>
      </c>
      <c r="M54" s="17">
        <f>E54-K54</f>
        <v>0</v>
      </c>
    </row>
    <row r="55" spans="1:13" ht="31.5">
      <c r="A55" s="11" t="s">
        <v>92</v>
      </c>
      <c r="B55" s="34" t="s">
        <v>93</v>
      </c>
      <c r="C55" s="35" t="s">
        <v>94</v>
      </c>
      <c r="D55" s="36">
        <v>458887456.52999997</v>
      </c>
      <c r="E55" s="37">
        <v>408221643.31999999</v>
      </c>
      <c r="F55" s="14">
        <f t="shared" si="3"/>
        <v>50665813.209999979</v>
      </c>
      <c r="G55" s="15">
        <f t="shared" si="4"/>
        <v>0.12411349089172052</v>
      </c>
      <c r="H55" s="16"/>
      <c r="J55" s="17">
        <v>0</v>
      </c>
      <c r="K55" s="17">
        <v>0</v>
      </c>
      <c r="L55" s="17"/>
      <c r="M55" s="17"/>
    </row>
    <row r="56" spans="1:13" ht="63">
      <c r="A56" s="11" t="s">
        <v>95</v>
      </c>
      <c r="B56" s="38" t="s">
        <v>96</v>
      </c>
      <c r="C56" s="35" t="s">
        <v>94</v>
      </c>
      <c r="D56" s="14">
        <f>D57+D58</f>
        <v>17100</v>
      </c>
      <c r="E56" s="13">
        <f>E57+E58</f>
        <v>0</v>
      </c>
      <c r="F56" s="14">
        <f t="shared" si="3"/>
        <v>17100</v>
      </c>
      <c r="G56" s="15" t="e">
        <f t="shared" si="4"/>
        <v>#DIV/0!</v>
      </c>
      <c r="H56" s="16"/>
      <c r="J56" s="17"/>
      <c r="K56" s="17"/>
      <c r="L56" s="17"/>
      <c r="M56" s="17"/>
    </row>
    <row r="57" spans="1:13" ht="47.25">
      <c r="A57" s="11" t="s">
        <v>97</v>
      </c>
      <c r="B57" s="39" t="s">
        <v>98</v>
      </c>
      <c r="C57" s="35" t="s">
        <v>94</v>
      </c>
      <c r="D57" s="33">
        <v>17100</v>
      </c>
      <c r="E57" s="40">
        <v>0</v>
      </c>
      <c r="F57" s="14">
        <f t="shared" si="3"/>
        <v>17100</v>
      </c>
      <c r="G57" s="15" t="e">
        <f t="shared" si="4"/>
        <v>#DIV/0!</v>
      </c>
      <c r="H57" s="16"/>
      <c r="J57" s="17">
        <v>0</v>
      </c>
      <c r="K57" s="17">
        <v>0</v>
      </c>
      <c r="L57" s="17"/>
      <c r="M57" s="17"/>
    </row>
    <row r="58" spans="1:13" ht="31.5">
      <c r="A58" s="11" t="s">
        <v>99</v>
      </c>
      <c r="B58" s="39" t="s">
        <v>100</v>
      </c>
      <c r="C58" s="35" t="s">
        <v>94</v>
      </c>
      <c r="D58" s="32">
        <v>0</v>
      </c>
      <c r="E58" s="23">
        <v>0</v>
      </c>
      <c r="F58" s="14">
        <f t="shared" si="3"/>
        <v>0</v>
      </c>
      <c r="G58" s="15" t="e">
        <f t="shared" si="4"/>
        <v>#DIV/0!</v>
      </c>
      <c r="H58" s="16"/>
      <c r="J58" s="17">
        <v>0</v>
      </c>
      <c r="K58" s="17">
        <v>0</v>
      </c>
      <c r="L58" s="17"/>
      <c r="M58" s="17"/>
    </row>
    <row r="59" spans="1:13">
      <c r="B59" s="41"/>
      <c r="C59" s="42"/>
      <c r="D59" s="42"/>
      <c r="E59" s="42"/>
      <c r="F59" s="42"/>
      <c r="G59" s="42"/>
    </row>
    <row r="60" spans="1:13" ht="15.75">
      <c r="B60" s="43"/>
      <c r="C60" s="43"/>
      <c r="D60" s="43"/>
      <c r="E60" s="43"/>
      <c r="F60" s="43"/>
      <c r="G60" s="43"/>
    </row>
    <row r="61" spans="1:13" ht="17.25" customHeight="1">
      <c r="B61" s="48"/>
      <c r="C61" s="48"/>
      <c r="D61" s="48"/>
      <c r="E61" s="48"/>
      <c r="F61" s="48"/>
      <c r="G61" s="44"/>
    </row>
    <row r="62" spans="1:13" ht="15.75">
      <c r="B62" s="45"/>
      <c r="C62" s="46"/>
      <c r="D62" s="46"/>
      <c r="E62" s="46"/>
      <c r="F62" s="46"/>
      <c r="G62" s="46"/>
    </row>
  </sheetData>
  <mergeCells count="7">
    <mergeCell ref="L5:M5"/>
    <mergeCell ref="B61:F61"/>
    <mergeCell ref="E1:F1"/>
    <mergeCell ref="B3:F3"/>
    <mergeCell ref="B4:F4"/>
    <mergeCell ref="B5:F5"/>
    <mergeCell ref="J5:K5"/>
  </mergeCells>
  <conditionalFormatting sqref="D9">
    <cfRule type="cellIs" dxfId="83" priority="2" operator="equal">
      <formula>'Приложение 2'!J9</formula>
    </cfRule>
    <cfRule type="cellIs" dxfId="82" priority="3" operator="notBetween">
      <formula>'Приложение 2'!J9-0.15</formula>
      <formula>'Приложение 2'!J9+0.15</formula>
    </cfRule>
  </conditionalFormatting>
  <conditionalFormatting sqref="E9">
    <cfRule type="cellIs" dxfId="81" priority="4" operator="equal">
      <formula>'Приложение 2'!K9</formula>
    </cfRule>
    <cfRule type="cellIs" dxfId="80" priority="5" operator="notBetween">
      <formula>'Приложение 2'!K9-0.15</formula>
      <formula>'Приложение 2'!K9+0.15</formula>
    </cfRule>
  </conditionalFormatting>
  <conditionalFormatting sqref="D10">
    <cfRule type="cellIs" dxfId="79" priority="6" operator="equal">
      <formula>'Приложение 2'!J10</formula>
    </cfRule>
    <cfRule type="cellIs" dxfId="78" priority="7" operator="notBetween">
      <formula>'Приложение 2'!J10-0.15</formula>
      <formula>'Приложение 2'!J10+0.15</formula>
    </cfRule>
  </conditionalFormatting>
  <conditionalFormatting sqref="E10">
    <cfRule type="cellIs" dxfId="77" priority="8" operator="equal">
      <formula>'Приложение 2'!K10</formula>
    </cfRule>
    <cfRule type="cellIs" dxfId="76" priority="9" operator="notBetween">
      <formula>'Приложение 2'!K10-0.15</formula>
      <formula>'Приложение 2'!K10+0.15</formula>
    </cfRule>
  </conditionalFormatting>
  <conditionalFormatting sqref="D19">
    <cfRule type="cellIs" dxfId="75" priority="10" operator="equal">
      <formula>'Приложение 2'!J19</formula>
    </cfRule>
    <cfRule type="cellIs" dxfId="74" priority="11" operator="notBetween">
      <formula>'Приложение 2'!J19-0.15</formula>
      <formula>'Приложение 2'!J19+0.15</formula>
    </cfRule>
  </conditionalFormatting>
  <conditionalFormatting sqref="E19">
    <cfRule type="cellIs" dxfId="73" priority="12" operator="equal">
      <formula>'Приложение 2'!K19</formula>
    </cfRule>
    <cfRule type="cellIs" dxfId="72" priority="13" operator="notBetween">
      <formula>'Приложение 2'!K19-0.15</formula>
      <formula>'Приложение 2'!K19+0.15</formula>
    </cfRule>
  </conditionalFormatting>
  <conditionalFormatting sqref="D22">
    <cfRule type="cellIs" dxfId="71" priority="14" operator="equal">
      <formula>'Приложение 2'!J22</formula>
    </cfRule>
    <cfRule type="cellIs" dxfId="70" priority="15" operator="notBetween">
      <formula>'Приложение 2'!J22-0.15</formula>
      <formula>'Приложение 2'!J22+0.15</formula>
    </cfRule>
  </conditionalFormatting>
  <conditionalFormatting sqref="E22">
    <cfRule type="cellIs" dxfId="69" priority="16" operator="equal">
      <formula>'Приложение 2'!K22</formula>
    </cfRule>
    <cfRule type="cellIs" dxfId="68" priority="17" operator="notBetween">
      <formula>'Приложение 2'!K22-0.15</formula>
      <formula>'Приложение 2'!K22+0.15</formula>
    </cfRule>
  </conditionalFormatting>
  <conditionalFormatting sqref="D23">
    <cfRule type="cellIs" dxfId="67" priority="18" operator="equal">
      <formula>'Приложение 2'!J23</formula>
    </cfRule>
    <cfRule type="cellIs" dxfId="66" priority="19" operator="notBetween">
      <formula>'Приложение 2'!J23-0.15</formula>
      <formula>'Приложение 2'!J23+0.15</formula>
    </cfRule>
  </conditionalFormatting>
  <conditionalFormatting sqref="E23">
    <cfRule type="cellIs" dxfId="65" priority="20" operator="equal">
      <formula>'Приложение 2'!K23</formula>
    </cfRule>
    <cfRule type="cellIs" dxfId="64" priority="21" operator="notBetween">
      <formula>'Приложение 2'!K23-0.15</formula>
      <formula>'Приложение 2'!K23+0.15</formula>
    </cfRule>
  </conditionalFormatting>
  <conditionalFormatting sqref="D12">
    <cfRule type="cellIs" dxfId="63" priority="22" operator="equal">
      <formula>'Приложение 2'!J12</formula>
    </cfRule>
    <cfRule type="cellIs" dxfId="62" priority="23" operator="notBetween">
      <formula>'Приложение 2'!J12 -0.15</formula>
      <formula>'Приложение 2'!J12+0.15</formula>
    </cfRule>
  </conditionalFormatting>
  <conditionalFormatting sqref="D13">
    <cfRule type="cellIs" dxfId="61" priority="24" operator="equal">
      <formula>'Приложение 2'!J13</formula>
    </cfRule>
    <cfRule type="cellIs" dxfId="60" priority="25" operator="notBetween">
      <formula>'Приложение 2'!J13-0.15</formula>
      <formula>'Приложение 2'!J13+0.15</formula>
    </cfRule>
  </conditionalFormatting>
  <conditionalFormatting sqref="D25">
    <cfRule type="cellIs" dxfId="59" priority="26" operator="equal">
      <formula>'Приложение 2'!J25</formula>
    </cfRule>
    <cfRule type="cellIs" dxfId="58" priority="27" operator="notBetween">
      <formula>'Приложение 2'!J25-0.15</formula>
      <formula>'Приложение 2'!J25+0.15</formula>
    </cfRule>
  </conditionalFormatting>
  <conditionalFormatting sqref="E12">
    <cfRule type="cellIs" dxfId="57" priority="28" operator="equal">
      <formula>'Приложение 2'!K12</formula>
    </cfRule>
    <cfRule type="cellIs" dxfId="56" priority="29" operator="notBetween">
      <formula>'Приложение 2'!K12-0.15</formula>
      <formula>'Приложение 2'!K12+0.15</formula>
    </cfRule>
  </conditionalFormatting>
  <conditionalFormatting sqref="E13">
    <cfRule type="cellIs" dxfId="55" priority="30" operator="equal">
      <formula>'Приложение 2'!K13</formula>
    </cfRule>
    <cfRule type="cellIs" dxfId="54" priority="31" operator="notBetween">
      <formula>'Приложение 2'!K13-0.15</formula>
      <formula>'Приложение 2'!K13+0.15</formula>
    </cfRule>
  </conditionalFormatting>
  <conditionalFormatting sqref="E25">
    <cfRule type="cellIs" dxfId="53" priority="32" operator="equal">
      <formula>'Приложение 2'!K25</formula>
    </cfRule>
    <cfRule type="cellIs" dxfId="52" priority="33" operator="notBetween">
      <formula>'Приложение 2'!K25-0.15</formula>
      <formula>'Приложение 2'!K25+0.15</formula>
    </cfRule>
  </conditionalFormatting>
  <conditionalFormatting sqref="E26">
    <cfRule type="cellIs" dxfId="51" priority="34" operator="equal">
      <formula>'Приложение 2'!K26</formula>
    </cfRule>
    <cfRule type="cellIs" dxfId="50" priority="35" operator="notBetween">
      <formula>'Приложение 2'!K26-0.15</formula>
      <formula>'Приложение 2'!K26+0.15</formula>
    </cfRule>
  </conditionalFormatting>
  <conditionalFormatting sqref="D54">
    <cfRule type="cellIs" dxfId="49" priority="36" operator="equal">
      <formula>'Приложение 2'!J54</formula>
    </cfRule>
    <cfRule type="cellIs" dxfId="48" priority="37" operator="notBetween">
      <formula>'Приложение 2'!J54-0.15</formula>
      <formula>'Приложение 2'!J54+0.15</formula>
    </cfRule>
  </conditionalFormatting>
  <conditionalFormatting sqref="D26">
    <cfRule type="cellIs" dxfId="47" priority="38" operator="equal">
      <formula>'Приложение 2'!J26</formula>
    </cfRule>
    <cfRule type="cellIs" dxfId="46" priority="39" operator="notBetween">
      <formula>'Приложение 2'!J26-0.15</formula>
      <formula>'Приложение 2'!J26+0.15</formula>
    </cfRule>
  </conditionalFormatting>
  <conditionalFormatting sqref="D30">
    <cfRule type="cellIs" dxfId="45" priority="40" operator="equal">
      <formula>'Приложение 2'!J30</formula>
    </cfRule>
    <cfRule type="cellIs" dxfId="44" priority="41" operator="notBetween">
      <formula>'Приложение 2'!J30-0.15</formula>
      <formula>'Приложение 2'!J30+0.15</formula>
    </cfRule>
  </conditionalFormatting>
  <conditionalFormatting sqref="D33">
    <cfRule type="cellIs" dxfId="43" priority="42" operator="equal">
      <formula>'Приложение 2'!J33</formula>
    </cfRule>
    <cfRule type="cellIs" dxfId="42" priority="43" operator="notBetween">
      <formula>'Приложение 2'!J33-0.15</formula>
      <formula>'Приложение 2'!J33+0.15</formula>
    </cfRule>
  </conditionalFormatting>
  <conditionalFormatting sqref="D34">
    <cfRule type="cellIs" dxfId="41" priority="44" operator="equal">
      <formula>'Приложение 2'!J34</formula>
    </cfRule>
    <cfRule type="cellIs" dxfId="40" priority="45" operator="notBetween">
      <formula>'Приложение 2'!J34-0.15</formula>
      <formula>'Приложение 2'!J34+0.15</formula>
    </cfRule>
  </conditionalFormatting>
  <conditionalFormatting sqref="D35">
    <cfRule type="cellIs" dxfId="39" priority="46" operator="equal">
      <formula>'Приложение 2'!J35</formula>
    </cfRule>
    <cfRule type="cellIs" dxfId="38" priority="47" operator="notBetween">
      <formula>'Приложение 2'!J35-0.15</formula>
      <formula>'Приложение 2'!J35+0.15</formula>
    </cfRule>
  </conditionalFormatting>
  <conditionalFormatting sqref="D36">
    <cfRule type="cellIs" dxfId="37" priority="48" operator="equal">
      <formula>'Приложение 2'!J36</formula>
    </cfRule>
    <cfRule type="cellIs" dxfId="36" priority="49" operator="notBetween">
      <formula>'Приложение 2'!J36-0.15</formula>
      <formula>'Приложение 2'!J36+0.15</formula>
    </cfRule>
  </conditionalFormatting>
  <conditionalFormatting sqref="D42">
    <cfRule type="cellIs" dxfId="35" priority="50" operator="equal">
      <formula>'Приложение 2'!J42</formula>
    </cfRule>
    <cfRule type="cellIs" dxfId="34" priority="51" operator="notBetween">
      <formula>'Приложение 2'!J42-0.15</formula>
      <formula>'Приложение 2'!J42+0.15</formula>
    </cfRule>
  </conditionalFormatting>
  <conditionalFormatting sqref="D43">
    <cfRule type="cellIs" dxfId="33" priority="52" operator="equal">
      <formula>'Приложение 2'!J43</formula>
    </cfRule>
    <cfRule type="cellIs" dxfId="32" priority="53" operator="notBetween">
      <formula>'Приложение 2'!J43-0.15</formula>
      <formula>'Приложение 2'!J43+0.15</formula>
    </cfRule>
  </conditionalFormatting>
  <conditionalFormatting sqref="D47">
    <cfRule type="cellIs" dxfId="31" priority="54" operator="equal">
      <formula>'Приложение 2'!J47</formula>
    </cfRule>
    <cfRule type="cellIs" dxfId="30" priority="55" operator="notBetween">
      <formula>'Приложение 2'!J47-0.15</formula>
      <formula>'Приложение 2'!J47+0.15</formula>
    </cfRule>
  </conditionalFormatting>
  <conditionalFormatting sqref="D50">
    <cfRule type="cellIs" dxfId="29" priority="56" operator="equal">
      <formula>'Приложение 2'!J50</formula>
    </cfRule>
    <cfRule type="cellIs" dxfId="28" priority="57" operator="notBetween">
      <formula>'Приложение 2'!J50-0.15</formula>
      <formula>'Приложение 2'!J50+0.15</formula>
    </cfRule>
  </conditionalFormatting>
  <conditionalFormatting sqref="D51">
    <cfRule type="cellIs" dxfId="27" priority="58" operator="equal">
      <formula>'Приложение 2'!J51</formula>
    </cfRule>
    <cfRule type="cellIs" dxfId="26" priority="59" operator="notBetween">
      <formula>'Приложение 2'!J51-0.15</formula>
      <formula>'Приложение 2'!J51+0.15</formula>
    </cfRule>
  </conditionalFormatting>
  <conditionalFormatting sqref="D53">
    <cfRule type="cellIs" dxfId="25" priority="60" operator="equal">
      <formula>'Приложение 2'!J53</formula>
    </cfRule>
    <cfRule type="cellIs" dxfId="24" priority="61" operator="notBetween">
      <formula>'Приложение 2'!J53-0.15</formula>
      <formula>'Приложение 2'!J53+0.15</formula>
    </cfRule>
  </conditionalFormatting>
  <conditionalFormatting sqref="E30">
    <cfRule type="cellIs" dxfId="23" priority="62" operator="equal">
      <formula>'Приложение 2'!K30</formula>
    </cfRule>
    <cfRule type="cellIs" dxfId="22" priority="63" operator="notBetween">
      <formula>'Приложение 2'!K30-0.15</formula>
      <formula>'Приложение 2'!K30+0.15</formula>
    </cfRule>
  </conditionalFormatting>
  <conditionalFormatting sqref="E33">
    <cfRule type="cellIs" dxfId="21" priority="64" operator="equal">
      <formula>'Приложение 2'!K33</formula>
    </cfRule>
    <cfRule type="cellIs" dxfId="20" priority="65" operator="notBetween">
      <formula>'Приложение 2'!K33-0.15</formula>
      <formula>'Приложение 2'!K33+0.15</formula>
    </cfRule>
  </conditionalFormatting>
  <conditionalFormatting sqref="E34">
    <cfRule type="cellIs" dxfId="19" priority="66" operator="equal">
      <formula>'Приложение 2'!K34</formula>
    </cfRule>
    <cfRule type="cellIs" dxfId="18" priority="67" operator="notBetween">
      <formula>'Приложение 2'!K34-0.15</formula>
      <formula>'Приложение 2'!K34+0.15</formula>
    </cfRule>
  </conditionalFormatting>
  <conditionalFormatting sqref="E35">
    <cfRule type="cellIs" dxfId="17" priority="68" operator="equal">
      <formula>'Приложение 2'!K35</formula>
    </cfRule>
    <cfRule type="cellIs" dxfId="16" priority="69" operator="notBetween">
      <formula>'Приложение 2'!K35-0.15</formula>
      <formula>'Приложение 2'!K35+0.15</formula>
    </cfRule>
  </conditionalFormatting>
  <conditionalFormatting sqref="E36">
    <cfRule type="cellIs" dxfId="15" priority="70" operator="equal">
      <formula>'Приложение 2'!K36</formula>
    </cfRule>
    <cfRule type="cellIs" dxfId="14" priority="71" operator="notBetween">
      <formula>'Приложение 2'!K36-0.15</formula>
      <formula>'Приложение 2'!K36+0.15</formula>
    </cfRule>
  </conditionalFormatting>
  <conditionalFormatting sqref="E42">
    <cfRule type="cellIs" dxfId="13" priority="72" operator="equal">
      <formula>'Приложение 2'!K42</formula>
    </cfRule>
    <cfRule type="cellIs" dxfId="12" priority="73" operator="notBetween">
      <formula>'Приложение 2'!K42-0.15</formula>
      <formula>'Приложение 2'!K42+0.15</formula>
    </cfRule>
  </conditionalFormatting>
  <conditionalFormatting sqref="E43">
    <cfRule type="cellIs" dxfId="11" priority="74" operator="equal">
      <formula>'Приложение 2'!K43</formula>
    </cfRule>
    <cfRule type="cellIs" dxfId="10" priority="75" operator="notBetween">
      <formula>'Приложение 2'!K43-0.15</formula>
      <formula>'Приложение 2'!K43+0.15</formula>
    </cfRule>
  </conditionalFormatting>
  <conditionalFormatting sqref="E47">
    <cfRule type="cellIs" dxfId="9" priority="76" operator="equal">
      <formula>'Приложение 2'!K47</formula>
    </cfRule>
    <cfRule type="cellIs" dxfId="8" priority="77" operator="notBetween">
      <formula>'Приложение 2'!K47-0.15</formula>
      <formula>'Приложение 2'!K47+0.15</formula>
    </cfRule>
  </conditionalFormatting>
  <conditionalFormatting sqref="E50">
    <cfRule type="cellIs" dxfId="7" priority="78" operator="equal">
      <formula>'Приложение 2'!K50</formula>
    </cfRule>
    <cfRule type="cellIs" dxfId="6" priority="79" operator="notBetween">
      <formula>'Приложение 2'!K50-0.15</formula>
      <formula>'Приложение 2'!K50+0.15</formula>
    </cfRule>
  </conditionalFormatting>
  <conditionalFormatting sqref="E51">
    <cfRule type="cellIs" dxfId="5" priority="80" operator="equal">
      <formula>'Приложение 2'!K51</formula>
    </cfRule>
    <cfRule type="cellIs" dxfId="4" priority="81" operator="notBetween">
      <formula>'Приложение 2'!K51-0.15</formula>
      <formula>'Приложение 2'!K51+0.15</formula>
    </cfRule>
  </conditionalFormatting>
  <conditionalFormatting sqref="E53">
    <cfRule type="cellIs" dxfId="3" priority="82" operator="equal">
      <formula>'Приложение 2'!K53</formula>
    </cfRule>
    <cfRule type="cellIs" dxfId="2" priority="83" operator="notBetween">
      <formula>'Приложение 2'!K53-0.15</formula>
      <formula>'Приложение 2'!K53+0.15</formula>
    </cfRule>
  </conditionalFormatting>
  <conditionalFormatting sqref="E54">
    <cfRule type="cellIs" dxfId="1" priority="84" operator="equal">
      <formula>'Приложение 2'!K54</formula>
    </cfRule>
    <cfRule type="cellIs" dxfId="0" priority="85" operator="notBetween">
      <formula>'Приложение 2'!K54-0.15</formula>
      <formula>'Приложение 2'!K54+0.15</formula>
    </cfRule>
  </conditionalFormatting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2252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Приложение 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ermakova</cp:lastModifiedBy>
  <cp:revision>254</cp:revision>
  <dcterms:created xsi:type="dcterms:W3CDTF">2017-01-20T15:44:22Z</dcterms:created>
  <dcterms:modified xsi:type="dcterms:W3CDTF">2021-05-19T05:47:33Z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