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Приложение 2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9" i="1"/>
  <c r="M9"/>
  <c r="L10"/>
  <c r="M10"/>
  <c r="L12"/>
  <c r="M12"/>
  <c r="L13"/>
  <c r="M13"/>
  <c r="L19"/>
  <c r="M19"/>
  <c r="L22"/>
  <c r="M22"/>
  <c r="L23"/>
  <c r="M23"/>
  <c r="L25"/>
  <c r="M25"/>
  <c r="L26"/>
  <c r="M26"/>
  <c r="L30"/>
  <c r="M30"/>
  <c r="L33"/>
  <c r="M33"/>
  <c r="L34"/>
  <c r="M34"/>
  <c r="L35"/>
  <c r="M35"/>
  <c r="L36"/>
  <c r="M36"/>
  <c r="G40"/>
  <c r="F40"/>
  <c r="G39"/>
  <c r="F39"/>
  <c r="E38"/>
  <c r="D38"/>
  <c r="G37"/>
  <c r="F37"/>
  <c r="G36"/>
  <c r="F36"/>
  <c r="G35"/>
  <c r="F35"/>
  <c r="G34"/>
  <c r="F34"/>
  <c r="G33"/>
  <c r="F33"/>
  <c r="E32"/>
  <c r="D32"/>
  <c r="E31"/>
  <c r="F31" s="1"/>
  <c r="D31"/>
  <c r="G30"/>
  <c r="F30"/>
  <c r="E29"/>
  <c r="G26"/>
  <c r="F26"/>
  <c r="G25"/>
  <c r="F25"/>
  <c r="E24"/>
  <c r="D24"/>
  <c r="G23"/>
  <c r="F23"/>
  <c r="G22"/>
  <c r="F22"/>
  <c r="E21"/>
  <c r="E28" s="1"/>
  <c r="D21"/>
  <c r="G19"/>
  <c r="F19"/>
  <c r="G13"/>
  <c r="F13"/>
  <c r="G12"/>
  <c r="F12"/>
  <c r="E11"/>
  <c r="E16" s="1"/>
  <c r="D11"/>
  <c r="G10"/>
  <c r="F10"/>
  <c r="G9"/>
  <c r="F9"/>
  <c r="E8"/>
  <c r="E15" s="1"/>
  <c r="D8"/>
  <c r="F32" l="1"/>
  <c r="F21"/>
  <c r="F11"/>
  <c r="D20"/>
  <c r="F38"/>
  <c r="F8"/>
  <c r="G32"/>
  <c r="D16"/>
  <c r="F16" s="1"/>
  <c r="F24"/>
  <c r="G38"/>
  <c r="D27"/>
  <c r="D29"/>
  <c r="G8"/>
  <c r="G24"/>
  <c r="D7"/>
  <c r="D15"/>
  <c r="G31"/>
  <c r="E7"/>
  <c r="E20"/>
  <c r="E27" s="1"/>
  <c r="D28"/>
  <c r="G11"/>
  <c r="G21"/>
  <c r="F20" l="1"/>
  <c r="G16"/>
  <c r="E14"/>
  <c r="E18"/>
  <c r="E17"/>
  <c r="F28"/>
  <c r="G28"/>
  <c r="F27"/>
  <c r="G27"/>
  <c r="F29"/>
  <c r="G29"/>
  <c r="F7"/>
  <c r="G7"/>
  <c r="D18"/>
  <c r="D14"/>
  <c r="D17"/>
  <c r="F15"/>
  <c r="G15"/>
  <c r="G20"/>
  <c r="F18" l="1"/>
  <c r="G18"/>
  <c r="F14"/>
  <c r="G14"/>
  <c r="F17"/>
  <c r="G17"/>
</calcChain>
</file>

<file path=xl/sharedStrings.xml><?xml version="1.0" encoding="utf-8"?>
<sst xmlns="http://schemas.openxmlformats.org/spreadsheetml/2006/main" count="119" uniqueCount="78">
  <si>
    <t>Приложение № 2
к письму департамента от
__________№_____________</t>
  </si>
  <si>
    <t xml:space="preserve">  </t>
  </si>
  <si>
    <t>Прогнозы</t>
  </si>
  <si>
    <t>Разница с прогнозом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</si>
  <si>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</si>
  <si>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</si>
  <si>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</si>
  <si>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</si>
  <si>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</si>
  <si>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</si>
  <si>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</si>
  <si>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Примечание</t>
  </si>
  <si>
    <t>2017 г.</t>
  </si>
  <si>
    <t>2016 г.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</si>
  <si>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</si>
  <si>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</si>
  <si>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</si>
  <si>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</si>
  <si>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</si>
  <si>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</si>
  <si>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</si>
  <si>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</si>
  <si>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</si>
  <si>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</si>
  <si>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</si>
  <si>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</si>
  <si>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</si>
  <si>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</si>
  <si>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</si>
  <si>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</si>
  <si>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</si>
  <si>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</si>
  <si>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</si>
  <si>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</si>
  <si>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</si>
  <si>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</si>
  <si>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</si>
  <si>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</si>
  <si>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</si>
  <si>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</si>
  <si>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Численность населения занятого в малом и среденем предпринимательстве - всего</t>
  </si>
  <si>
    <t>человек</t>
  </si>
  <si>
    <t>6.1</t>
  </si>
  <si>
    <t>6.1.1</t>
  </si>
  <si>
    <t>6.1.2</t>
  </si>
  <si>
    <t>6.2</t>
  </si>
  <si>
    <t>6.2.1</t>
  </si>
  <si>
    <t>6.2.2</t>
  </si>
  <si>
    <t>7</t>
  </si>
  <si>
    <r>
      <rPr>
        <b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>муниципального района, городского округа Краснодарского края</t>
    </r>
  </si>
  <si>
    <t>7.1</t>
  </si>
  <si>
    <t>доля  численности населения занятого в среднем предпринимательстве</t>
  </si>
  <si>
    <t>7.2</t>
  </si>
  <si>
    <t>доля  численности населения занятого в малом предпринимательстве</t>
  </si>
  <si>
    <t>8</t>
  </si>
  <si>
    <t>Численность населения занятого в экономике муниципального района, городского округа</t>
  </si>
  <si>
    <t>9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</si>
  <si>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</si>
  <si>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10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</si>
  <si>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</si>
  <si>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11</t>
  </si>
  <si>
    <r>
      <rPr>
        <b/>
        <sz val="12"/>
        <rFont val="Times New Roman"/>
        <family val="1"/>
        <charset val="204"/>
      </rPr>
      <t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/>
        <sz val="12"/>
        <rFont val="Times New Roman"/>
        <family val="1"/>
        <charset val="204"/>
      </rPr>
      <t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</si>
  <si>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>12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</si>
  <si>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</si>
  <si>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>13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</si>
  <si>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</si>
  <si>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>14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</si>
  <si>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</si>
  <si>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19</t>
  </si>
  <si>
    <t>Общий объем всех расходов бюджета муниципального района, городского округа</t>
  </si>
  <si>
    <t>рублей</t>
  </si>
  <si>
    <t>19.1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</si>
  <si>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</si>
  <si>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19.1.1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</si>
  <si>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</si>
  <si>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19.1.2</t>
  </si>
  <si>
    <t>фактические средства краевого и федерального бюджетов (софинансирование)</t>
  </si>
  <si>
    <t>Динамика развития малого и среднего предпринимательства в Белореченском районе  по итогам 3 квартала 2022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</si>
</sst>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sz val="9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61">
    <xf numFmtId="0" fontId="0" fillId="0" borderId="0" xfId="0">
      <alignment vertical="top" wrapText="1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Border="1" applyAlignment="1" applyProtection="1">
      <alignment horizontal="center" wrapText="1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alignment vertical="top" wrapText="1"/>
    </xf>
    <xf numFmtId="1" fontId="5" fillId="0" borderId="0" xfId="0" applyNumberFormat="1" applyFont="1" applyBorder="1" applyAlignment="1" applyProtection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8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0" fontId="8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>
      <alignment vertical="top" wrapText="1"/>
    </xf>
    <xf numFmtId="0" fontId="0" fillId="0" borderId="1" xfId="0" applyBorder="1">
      <alignment vertical="top" wrapText="1"/>
    </xf>
    <xf numFmtId="1" fontId="10" fillId="0" borderId="1" xfId="0" applyNumberFormat="1" applyFont="1" applyBorder="1" applyAlignment="1" applyProtection="1">
      <alignment horizontal="left" vertical="top" wrapText="1" indent="12"/>
    </xf>
    <xf numFmtId="1" fontId="10" fillId="0" borderId="1" xfId="0" applyNumberFormat="1" applyFont="1" applyBorder="1" applyAlignment="1" applyProtection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15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12"/>
    </xf>
    <xf numFmtId="165" fontId="12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12"/>
    </xf>
    <xf numFmtId="0" fontId="4" fillId="0" borderId="1" xfId="0" applyFont="1" applyBorder="1" applyAlignment="1" applyProtection="1">
      <alignment horizontal="left" wrapText="1" indent="15"/>
    </xf>
    <xf numFmtId="3" fontId="12" fillId="0" borderId="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Alignment="1" applyProtection="1">
      <alignment horizontal="left" vertical="top"/>
    </xf>
    <xf numFmtId="1" fontId="13" fillId="0" borderId="0" xfId="0" applyNumberFormat="1" applyFont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56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49"/>
  <sheetViews>
    <sheetView tabSelected="1" topLeftCell="B29" zoomScaleNormal="100" workbookViewId="0">
      <selection activeCell="B1" sqref="B1:H43"/>
    </sheetView>
  </sheetViews>
  <sheetFormatPr defaultRowHeight="12"/>
  <cols>
    <col min="1" max="1" width="8" collapsed="1"/>
    <col min="2" max="2" width="86.42578125" collapsed="1"/>
    <col min="3" max="3" width="10.7109375" collapsed="1"/>
    <col min="4" max="5" width="22.42578125" collapsed="1"/>
    <col min="6" max="7" width="17.85546875" collapsed="1"/>
    <col min="8" max="8" width="54.140625" collapsed="1"/>
    <col min="9" max="9" width="16.42578125" collapsed="1"/>
    <col min="10" max="13" width="14.42578125" collapsed="1"/>
    <col min="14" max="1025" width="16.42578125" collapsed="1"/>
  </cols>
  <sheetData>
    <row r="1" spans="1:13" ht="45.75" customHeight="1">
      <c r="B1" s="6"/>
      <c r="C1" s="7"/>
      <c r="D1" s="6"/>
      <c r="E1" s="5" t="s">
        <v>0</v>
      </c>
      <c r="F1" s="5"/>
      <c r="G1" s="8"/>
    </row>
    <row r="2" spans="1:13">
      <c r="B2" s="6"/>
      <c r="C2" s="6"/>
      <c r="D2" s="6"/>
      <c r="E2" s="6"/>
      <c r="F2" s="9" t="s">
        <v>1</v>
      </c>
      <c r="G2" s="9" t="s">
        <v>1</v>
      </c>
    </row>
    <row r="3" spans="1:13" ht="15.75">
      <c r="B3" s="4"/>
      <c r="C3" s="4"/>
      <c r="D3" s="4"/>
      <c r="E3" s="4"/>
      <c r="F3" s="4"/>
      <c r="G3" s="10"/>
    </row>
    <row r="4" spans="1:13" ht="45.75" customHeight="1">
      <c r="B4" s="3" t="s">
        <v>77</v>
      </c>
      <c r="C4" s="3"/>
      <c r="D4" s="3"/>
      <c r="E4" s="3"/>
      <c r="F4" s="3"/>
      <c r="G4" s="11"/>
      <c r="K4" s="12"/>
    </row>
    <row r="5" spans="1:13" ht="15" customHeight="1">
      <c r="B5" s="2"/>
      <c r="C5" s="2"/>
      <c r="D5" s="2"/>
      <c r="E5" s="2"/>
      <c r="F5" s="2"/>
      <c r="G5" s="13"/>
      <c r="J5" s="59" t="s">
        <v>2</v>
      </c>
      <c r="K5" s="60"/>
      <c r="L5" s="59" t="s">
        <v>3</v>
      </c>
      <c r="M5" s="60"/>
    </row>
    <row r="6" spans="1:13" ht="47.25">
      <c r="A6" s="15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J6" s="14" t="s">
        <v>12</v>
      </c>
      <c r="K6" s="14" t="s">
        <v>13</v>
      </c>
      <c r="L6" s="14" t="s">
        <v>12</v>
      </c>
      <c r="M6" s="14" t="s">
        <v>13</v>
      </c>
    </row>
    <row r="7" spans="1:13" ht="18.75">
      <c r="A7" s="16">
        <v>1</v>
      </c>
      <c r="B7" s="17" t="s">
        <v>14</v>
      </c>
      <c r="C7" s="15" t="s">
        <v>15</v>
      </c>
      <c r="D7" s="18">
        <f>D8+D11</f>
        <v>3929</v>
      </c>
      <c r="E7" s="18">
        <f>E8+E11</f>
        <v>3805</v>
      </c>
      <c r="F7" s="19">
        <f t="shared" ref="F7:F36" si="0">D7-E7</f>
        <v>124</v>
      </c>
      <c r="G7" s="20">
        <f t="shared" ref="G7:G36" si="1">D7/E7-1</f>
        <v>3.2588699080157602E-2</v>
      </c>
      <c r="H7" s="21"/>
      <c r="J7" s="22"/>
      <c r="K7" s="22"/>
      <c r="L7" s="22"/>
      <c r="M7" s="22"/>
    </row>
    <row r="8" spans="1:13" ht="19.5">
      <c r="A8" s="16" t="s">
        <v>16</v>
      </c>
      <c r="B8" s="23" t="s">
        <v>17</v>
      </c>
      <c r="C8" s="24" t="s">
        <v>15</v>
      </c>
      <c r="D8" s="25">
        <f>D9+D10</f>
        <v>7</v>
      </c>
      <c r="E8" s="25">
        <f>E9+E10</f>
        <v>11</v>
      </c>
      <c r="F8" s="19">
        <f t="shared" si="0"/>
        <v>-4</v>
      </c>
      <c r="G8" s="20">
        <f t="shared" si="1"/>
        <v>-0.36363636363636365</v>
      </c>
      <c r="H8" s="21"/>
      <c r="J8" s="22"/>
      <c r="K8" s="22"/>
      <c r="L8" s="22"/>
      <c r="M8" s="22"/>
    </row>
    <row r="9" spans="1:13" ht="18.75">
      <c r="A9" s="16" t="s">
        <v>18</v>
      </c>
      <c r="B9" s="26" t="s">
        <v>19</v>
      </c>
      <c r="C9" s="27" t="s">
        <v>15</v>
      </c>
      <c r="D9" s="28">
        <v>7</v>
      </c>
      <c r="E9" s="28">
        <v>10</v>
      </c>
      <c r="F9" s="19">
        <f t="shared" si="0"/>
        <v>-3</v>
      </c>
      <c r="G9" s="20">
        <f t="shared" si="1"/>
        <v>-0.30000000000000004</v>
      </c>
      <c r="H9" s="21"/>
      <c r="J9" s="22">
        <v>7</v>
      </c>
      <c r="K9" s="22">
        <v>10</v>
      </c>
      <c r="L9" s="22">
        <f>D9-J9</f>
        <v>0</v>
      </c>
      <c r="M9" s="22">
        <f>E9-K9</f>
        <v>0</v>
      </c>
    </row>
    <row r="10" spans="1:13" ht="18.75">
      <c r="A10" s="16" t="s">
        <v>20</v>
      </c>
      <c r="B10" s="26" t="s">
        <v>21</v>
      </c>
      <c r="C10" s="27" t="s">
        <v>15</v>
      </c>
      <c r="D10" s="28">
        <v>0</v>
      </c>
      <c r="E10" s="28">
        <v>1</v>
      </c>
      <c r="F10" s="19">
        <f t="shared" si="0"/>
        <v>-1</v>
      </c>
      <c r="G10" s="20">
        <f t="shared" si="1"/>
        <v>-1</v>
      </c>
      <c r="H10" s="21"/>
      <c r="J10" s="22">
        <v>0</v>
      </c>
      <c r="K10" s="22">
        <v>1</v>
      </c>
      <c r="L10" s="22">
        <f>D10-J10</f>
        <v>0</v>
      </c>
      <c r="M10" s="22">
        <f>E10-K10</f>
        <v>0</v>
      </c>
    </row>
    <row r="11" spans="1:13" ht="17.45" customHeight="1">
      <c r="A11" s="16" t="s">
        <v>22</v>
      </c>
      <c r="B11" s="23" t="s">
        <v>23</v>
      </c>
      <c r="C11" s="24" t="s">
        <v>15</v>
      </c>
      <c r="D11" s="29">
        <f>D12+D13</f>
        <v>3922</v>
      </c>
      <c r="E11" s="29">
        <f>E12+E13</f>
        <v>3794</v>
      </c>
      <c r="F11" s="19">
        <f t="shared" si="0"/>
        <v>128</v>
      </c>
      <c r="G11" s="20">
        <f t="shared" si="1"/>
        <v>3.3737480231945227E-2</v>
      </c>
      <c r="H11" s="21"/>
      <c r="J11" s="22"/>
      <c r="K11" s="22"/>
      <c r="L11" s="22"/>
      <c r="M11" s="22"/>
    </row>
    <row r="12" spans="1:13" ht="18.75">
      <c r="A12" s="16" t="s">
        <v>24</v>
      </c>
      <c r="B12" s="26" t="s">
        <v>19</v>
      </c>
      <c r="C12" s="27" t="s">
        <v>15</v>
      </c>
      <c r="D12" s="28">
        <v>760</v>
      </c>
      <c r="E12" s="28">
        <v>772</v>
      </c>
      <c r="F12" s="19">
        <f t="shared" si="0"/>
        <v>-12</v>
      </c>
      <c r="G12" s="20">
        <f t="shared" si="1"/>
        <v>-1.5544041450777257E-2</v>
      </c>
      <c r="H12" s="21"/>
      <c r="J12" s="22">
        <v>760</v>
      </c>
      <c r="K12" s="22">
        <v>772</v>
      </c>
      <c r="L12" s="22">
        <f>D12-J12</f>
        <v>0</v>
      </c>
      <c r="M12" s="22">
        <f>E12-K12</f>
        <v>0</v>
      </c>
    </row>
    <row r="13" spans="1:13" ht="18.75">
      <c r="A13" s="16" t="s">
        <v>25</v>
      </c>
      <c r="B13" s="26" t="s">
        <v>21</v>
      </c>
      <c r="C13" s="27" t="s">
        <v>15</v>
      </c>
      <c r="D13" s="28">
        <v>3162</v>
      </c>
      <c r="E13" s="28">
        <v>3022</v>
      </c>
      <c r="F13" s="19">
        <f t="shared" si="0"/>
        <v>140</v>
      </c>
      <c r="G13" s="20">
        <f t="shared" si="1"/>
        <v>4.6326935804103186E-2</v>
      </c>
      <c r="H13" s="21"/>
      <c r="J13" s="22">
        <v>3162</v>
      </c>
      <c r="K13" s="22">
        <v>3022</v>
      </c>
      <c r="L13" s="22">
        <f>D13-J13</f>
        <v>0</v>
      </c>
      <c r="M13" s="22">
        <f>E13-K13</f>
        <v>0</v>
      </c>
    </row>
    <row r="14" spans="1:13" ht="31.5">
      <c r="A14" s="16" t="s">
        <v>26</v>
      </c>
      <c r="B14" s="17" t="s">
        <v>27</v>
      </c>
      <c r="C14" s="15" t="s">
        <v>28</v>
      </c>
      <c r="D14" s="30">
        <f>D7/D19*100</f>
        <v>87.194851309365291</v>
      </c>
      <c r="E14" s="30">
        <f>E7/E19*100</f>
        <v>86.93168837103039</v>
      </c>
      <c r="F14" s="19">
        <f t="shared" si="0"/>
        <v>0.26316293833490079</v>
      </c>
      <c r="G14" s="20">
        <f t="shared" si="1"/>
        <v>3.0272383208722609E-3</v>
      </c>
      <c r="H14" s="21"/>
      <c r="J14" s="22"/>
      <c r="K14" s="22"/>
      <c r="L14" s="22"/>
      <c r="M14" s="22"/>
    </row>
    <row r="15" spans="1:13" ht="18.75">
      <c r="A15" s="16" t="s">
        <v>29</v>
      </c>
      <c r="B15" s="31" t="s">
        <v>30</v>
      </c>
      <c r="C15" s="27" t="s">
        <v>28</v>
      </c>
      <c r="D15" s="32">
        <f>D8/D19*100</f>
        <v>0.15534842432312471</v>
      </c>
      <c r="E15" s="32">
        <f>E8/E19*100</f>
        <v>0.25131368517249258</v>
      </c>
      <c r="F15" s="19">
        <f t="shared" si="0"/>
        <v>-9.5965260849367878E-2</v>
      </c>
      <c r="G15" s="20">
        <f t="shared" si="1"/>
        <v>-0.38185449703425745</v>
      </c>
      <c r="H15" s="21"/>
      <c r="J15" s="22"/>
      <c r="K15" s="22"/>
      <c r="L15" s="22"/>
      <c r="M15" s="22"/>
    </row>
    <row r="16" spans="1:13" ht="18.75">
      <c r="A16" s="16" t="s">
        <v>31</v>
      </c>
      <c r="B16" s="31" t="s">
        <v>32</v>
      </c>
      <c r="C16" s="27" t="s">
        <v>28</v>
      </c>
      <c r="D16" s="32">
        <f>D11/D19*100</f>
        <v>87.039502885042168</v>
      </c>
      <c r="E16" s="32">
        <f>E11/E19*100</f>
        <v>86.680374685857899</v>
      </c>
      <c r="F16" s="19">
        <f t="shared" si="0"/>
        <v>0.35912819918426919</v>
      </c>
      <c r="G16" s="20">
        <f t="shared" si="1"/>
        <v>4.1431315968094573E-3</v>
      </c>
      <c r="H16" s="21"/>
      <c r="J16" s="22"/>
      <c r="K16" s="22"/>
      <c r="L16" s="22"/>
      <c r="M16" s="22"/>
    </row>
    <row r="17" spans="1:13" ht="31.5">
      <c r="A17" s="16" t="s">
        <v>33</v>
      </c>
      <c r="B17" s="17" t="s">
        <v>34</v>
      </c>
      <c r="C17" s="15" t="s">
        <v>15</v>
      </c>
      <c r="D17" s="30">
        <f>D7/D36*10000</f>
        <v>368.30116517777628</v>
      </c>
      <c r="E17" s="30">
        <f>E7/E36*10000</f>
        <v>354.62975907544615</v>
      </c>
      <c r="F17" s="19">
        <f t="shared" si="0"/>
        <v>13.671406102330138</v>
      </c>
      <c r="G17" s="20">
        <f t="shared" si="1"/>
        <v>3.855120940208967E-2</v>
      </c>
      <c r="H17" s="21"/>
      <c r="J17" s="22"/>
      <c r="K17" s="22"/>
      <c r="L17" s="22"/>
      <c r="M17" s="22"/>
    </row>
    <row r="18" spans="1:13" ht="31.5">
      <c r="A18" s="16" t="s">
        <v>35</v>
      </c>
      <c r="B18" s="17" t="s">
        <v>36</v>
      </c>
      <c r="C18" s="15" t="s">
        <v>15</v>
      </c>
      <c r="D18" s="30">
        <f>D7/D36*1000</f>
        <v>36.830116517777633</v>
      </c>
      <c r="E18" s="30">
        <f>E7/E36*1000</f>
        <v>35.462975907544617</v>
      </c>
      <c r="F18" s="19">
        <f t="shared" si="0"/>
        <v>1.3671406102330153</v>
      </c>
      <c r="G18" s="20">
        <f t="shared" si="1"/>
        <v>3.855120940208967E-2</v>
      </c>
      <c r="H18" s="21"/>
      <c r="J18" s="22"/>
      <c r="K18" s="22"/>
      <c r="L18" s="22"/>
      <c r="M18" s="22"/>
    </row>
    <row r="19" spans="1:13" ht="31.5">
      <c r="A19" s="16" t="s">
        <v>37</v>
      </c>
      <c r="B19" s="17" t="s">
        <v>38</v>
      </c>
      <c r="C19" s="15" t="s">
        <v>15</v>
      </c>
      <c r="D19" s="28">
        <v>4506</v>
      </c>
      <c r="E19" s="28">
        <v>4377</v>
      </c>
      <c r="F19" s="19">
        <f t="shared" si="0"/>
        <v>129</v>
      </c>
      <c r="G19" s="20">
        <f t="shared" si="1"/>
        <v>2.9472241261137677E-2</v>
      </c>
      <c r="H19" s="21"/>
      <c r="J19" s="22">
        <v>4506</v>
      </c>
      <c r="K19" s="22">
        <v>4377</v>
      </c>
      <c r="L19" s="22">
        <f>D19-J19</f>
        <v>0</v>
      </c>
      <c r="M19" s="22">
        <f>E19-K19</f>
        <v>0</v>
      </c>
    </row>
    <row r="20" spans="1:13" ht="31.5">
      <c r="A20" s="16" t="s">
        <v>39</v>
      </c>
      <c r="B20" s="33" t="s">
        <v>40</v>
      </c>
      <c r="C20" s="15" t="s">
        <v>41</v>
      </c>
      <c r="D20" s="18">
        <f>D10+D13+D21+D24</f>
        <v>10737</v>
      </c>
      <c r="E20" s="18">
        <f>E10+E13+E21+E24</f>
        <v>10606</v>
      </c>
      <c r="F20" s="19">
        <f t="shared" si="0"/>
        <v>131</v>
      </c>
      <c r="G20" s="20">
        <f t="shared" si="1"/>
        <v>1.235149915142375E-2</v>
      </c>
      <c r="H20" s="21"/>
      <c r="J20" s="22"/>
      <c r="K20" s="22"/>
      <c r="L20" s="22"/>
      <c r="M20" s="22"/>
    </row>
    <row r="21" spans="1:13" ht="19.5">
      <c r="A21" s="16" t="s">
        <v>42</v>
      </c>
      <c r="B21" s="23" t="s">
        <v>17</v>
      </c>
      <c r="C21" s="24" t="s">
        <v>41</v>
      </c>
      <c r="D21" s="29">
        <f>D22+D23</f>
        <v>838</v>
      </c>
      <c r="E21" s="29">
        <f>E22+E23</f>
        <v>1172</v>
      </c>
      <c r="F21" s="19">
        <f t="shared" si="0"/>
        <v>-334</v>
      </c>
      <c r="G21" s="20">
        <f t="shared" si="1"/>
        <v>-0.28498293515358364</v>
      </c>
      <c r="H21" s="21"/>
      <c r="J21" s="22"/>
      <c r="K21" s="22"/>
      <c r="L21" s="22"/>
      <c r="M21" s="22"/>
    </row>
    <row r="22" spans="1:13" ht="18.75">
      <c r="A22" s="16" t="s">
        <v>43</v>
      </c>
      <c r="B22" s="26" t="s">
        <v>19</v>
      </c>
      <c r="C22" s="27" t="s">
        <v>41</v>
      </c>
      <c r="D22" s="28">
        <v>838</v>
      </c>
      <c r="E22" s="28">
        <v>1107</v>
      </c>
      <c r="F22" s="19">
        <f t="shared" si="0"/>
        <v>-269</v>
      </c>
      <c r="G22" s="20">
        <f t="shared" si="1"/>
        <v>-0.2429990966576332</v>
      </c>
      <c r="H22" s="21"/>
      <c r="J22" s="22">
        <v>838</v>
      </c>
      <c r="K22" s="22">
        <v>1107</v>
      </c>
      <c r="L22" s="22">
        <f>D22-J22</f>
        <v>0</v>
      </c>
      <c r="M22" s="22">
        <f>E22-K22</f>
        <v>0</v>
      </c>
    </row>
    <row r="23" spans="1:13" ht="18.75">
      <c r="A23" s="16" t="s">
        <v>44</v>
      </c>
      <c r="B23" s="26" t="s">
        <v>21</v>
      </c>
      <c r="C23" s="27" t="s">
        <v>41</v>
      </c>
      <c r="D23" s="28">
        <v>0</v>
      </c>
      <c r="E23" s="28">
        <v>65</v>
      </c>
      <c r="F23" s="19">
        <f t="shared" si="0"/>
        <v>-65</v>
      </c>
      <c r="G23" s="20">
        <f t="shared" si="1"/>
        <v>-1</v>
      </c>
      <c r="H23" s="21"/>
      <c r="J23" s="22">
        <v>0</v>
      </c>
      <c r="K23" s="22">
        <v>65</v>
      </c>
      <c r="L23" s="22">
        <f>D23-J23</f>
        <v>0</v>
      </c>
      <c r="M23" s="22">
        <f>E23-K23</f>
        <v>0</v>
      </c>
    </row>
    <row r="24" spans="1:13" ht="17.45" customHeight="1">
      <c r="A24" s="16" t="s">
        <v>45</v>
      </c>
      <c r="B24" s="23" t="s">
        <v>23</v>
      </c>
      <c r="C24" s="24" t="s">
        <v>41</v>
      </c>
      <c r="D24" s="29">
        <f>D25+D26</f>
        <v>6737</v>
      </c>
      <c r="E24" s="29">
        <f>E25+E26</f>
        <v>6411</v>
      </c>
      <c r="F24" s="19">
        <f t="shared" si="0"/>
        <v>326</v>
      </c>
      <c r="G24" s="20">
        <f t="shared" si="1"/>
        <v>5.0850101388238977E-2</v>
      </c>
      <c r="H24" s="21"/>
      <c r="J24" s="22"/>
      <c r="K24" s="22"/>
      <c r="L24" s="22"/>
      <c r="M24" s="22"/>
    </row>
    <row r="25" spans="1:13" ht="18.75">
      <c r="A25" s="16" t="s">
        <v>46</v>
      </c>
      <c r="B25" s="26" t="s">
        <v>19</v>
      </c>
      <c r="C25" s="27" t="s">
        <v>41</v>
      </c>
      <c r="D25" s="28">
        <v>4479</v>
      </c>
      <c r="E25" s="28">
        <v>4326</v>
      </c>
      <c r="F25" s="19">
        <f t="shared" si="0"/>
        <v>153</v>
      </c>
      <c r="G25" s="20">
        <f t="shared" si="1"/>
        <v>3.5367545076282925E-2</v>
      </c>
      <c r="H25" s="21"/>
      <c r="J25" s="22">
        <v>4479</v>
      </c>
      <c r="K25" s="22">
        <v>4326</v>
      </c>
      <c r="L25" s="22">
        <f>D25-J25</f>
        <v>0</v>
      </c>
      <c r="M25" s="22">
        <f>E25-K25</f>
        <v>0</v>
      </c>
    </row>
    <row r="26" spans="1:13" ht="18.75">
      <c r="A26" s="16" t="s">
        <v>47</v>
      </c>
      <c r="B26" s="26" t="s">
        <v>21</v>
      </c>
      <c r="C26" s="27" t="s">
        <v>41</v>
      </c>
      <c r="D26" s="28">
        <v>2258</v>
      </c>
      <c r="E26" s="28">
        <v>2085</v>
      </c>
      <c r="F26" s="19">
        <f t="shared" si="0"/>
        <v>173</v>
      </c>
      <c r="G26" s="20">
        <f t="shared" si="1"/>
        <v>8.2973621103117567E-2</v>
      </c>
      <c r="H26" s="21"/>
      <c r="J26" s="22">
        <v>2258</v>
      </c>
      <c r="K26" s="22">
        <v>2085</v>
      </c>
      <c r="L26" s="22">
        <f>D26-J26</f>
        <v>0</v>
      </c>
      <c r="M26" s="22">
        <f>E26-K26</f>
        <v>0</v>
      </c>
    </row>
    <row r="27" spans="1:13" ht="47.25">
      <c r="A27" s="16" t="s">
        <v>48</v>
      </c>
      <c r="B27" s="17" t="s">
        <v>49</v>
      </c>
      <c r="C27" s="15" t="s">
        <v>28</v>
      </c>
      <c r="D27" s="30">
        <f>D20/D30*100</f>
        <v>25.009317059536013</v>
      </c>
      <c r="E27" s="30">
        <f>E20/E30*100</f>
        <v>25.094643195154269</v>
      </c>
      <c r="F27" s="19">
        <f t="shared" si="0"/>
        <v>-8.5326135618256416E-2</v>
      </c>
      <c r="G27" s="20">
        <f t="shared" si="1"/>
        <v>-3.4001732941447704E-3</v>
      </c>
      <c r="H27" s="21"/>
      <c r="J27" s="22"/>
      <c r="K27" s="22"/>
      <c r="L27" s="22"/>
      <c r="M27" s="22"/>
    </row>
    <row r="28" spans="1:13" ht="31.5">
      <c r="A28" s="16" t="s">
        <v>50</v>
      </c>
      <c r="B28" s="31" t="s">
        <v>51</v>
      </c>
      <c r="C28" s="27" t="s">
        <v>28</v>
      </c>
      <c r="D28" s="32">
        <f>(D21+D10)/D30*100</f>
        <v>1.9519239727941859</v>
      </c>
      <c r="E28" s="32">
        <f>(E21+E10)/E30*100</f>
        <v>2.7754116978989209</v>
      </c>
      <c r="F28" s="19">
        <f t="shared" si="0"/>
        <v>-0.823487725104735</v>
      </c>
      <c r="G28" s="20">
        <f t="shared" si="1"/>
        <v>-0.29670831384336338</v>
      </c>
      <c r="H28" s="21"/>
      <c r="J28" s="22"/>
      <c r="K28" s="22"/>
      <c r="L28" s="22"/>
      <c r="M28" s="22"/>
    </row>
    <row r="29" spans="1:13" ht="31.5">
      <c r="A29" s="16" t="s">
        <v>52</v>
      </c>
      <c r="B29" s="31" t="s">
        <v>53</v>
      </c>
      <c r="C29" s="27" t="s">
        <v>28</v>
      </c>
      <c r="D29" s="32">
        <f>(D13+D24)/D30*100</f>
        <v>23.057393086741822</v>
      </c>
      <c r="E29" s="32">
        <f>(E13+E24)/E30*100</f>
        <v>22.319231497255348</v>
      </c>
      <c r="F29" s="19">
        <f t="shared" si="0"/>
        <v>0.7381615894864737</v>
      </c>
      <c r="G29" s="20">
        <f t="shared" si="1"/>
        <v>3.3072894538382691E-2</v>
      </c>
      <c r="H29" s="21"/>
      <c r="J29" s="22"/>
      <c r="K29" s="22"/>
      <c r="L29" s="22"/>
      <c r="M29" s="22"/>
    </row>
    <row r="30" spans="1:13" ht="31.5">
      <c r="A30" s="16" t="s">
        <v>54</v>
      </c>
      <c r="B30" s="34" t="s">
        <v>55</v>
      </c>
      <c r="C30" s="15" t="s">
        <v>41</v>
      </c>
      <c r="D30" s="28">
        <v>42932</v>
      </c>
      <c r="E30" s="28">
        <v>42264</v>
      </c>
      <c r="F30" s="19">
        <f t="shared" si="0"/>
        <v>668</v>
      </c>
      <c r="G30" s="20">
        <f t="shared" si="1"/>
        <v>1.5805413590762818E-2</v>
      </c>
      <c r="H30" s="21"/>
      <c r="J30" s="22">
        <v>42932</v>
      </c>
      <c r="K30" s="22">
        <v>42264</v>
      </c>
      <c r="L30" s="22">
        <f>D30-J30</f>
        <v>0</v>
      </c>
      <c r="M30" s="22">
        <f>E30-K30</f>
        <v>0</v>
      </c>
    </row>
    <row r="31" spans="1:13" ht="63">
      <c r="A31" s="16" t="s">
        <v>56</v>
      </c>
      <c r="B31" s="34" t="s">
        <v>57</v>
      </c>
      <c r="C31" s="15" t="s">
        <v>28</v>
      </c>
      <c r="D31" s="19">
        <f>(D33+D34)/D35*100</f>
        <v>28.072861668426611</v>
      </c>
      <c r="E31" s="19">
        <f>(E33+E34)/E35*100</f>
        <v>28.348552048004173</v>
      </c>
      <c r="F31" s="19">
        <f t="shared" si="0"/>
        <v>-0.27569037957756137</v>
      </c>
      <c r="G31" s="20">
        <f t="shared" si="1"/>
        <v>-9.7250250774967295E-3</v>
      </c>
      <c r="H31" s="21"/>
      <c r="J31" s="22"/>
      <c r="K31" s="22"/>
      <c r="L31" s="22"/>
      <c r="M31" s="22"/>
    </row>
    <row r="32" spans="1:13" ht="63">
      <c r="A32" s="16" t="s">
        <v>58</v>
      </c>
      <c r="B32" s="34" t="s">
        <v>59</v>
      </c>
      <c r="C32" s="15" t="s">
        <v>28</v>
      </c>
      <c r="D32" s="19">
        <f>D34/D35*100</f>
        <v>23.648363252375923</v>
      </c>
      <c r="E32" s="19">
        <f>E34/E35*100</f>
        <v>22.572397599791287</v>
      </c>
      <c r="F32" s="19">
        <f t="shared" si="0"/>
        <v>1.0759656525846353</v>
      </c>
      <c r="G32" s="20">
        <f t="shared" si="1"/>
        <v>4.7667317919058094E-2</v>
      </c>
      <c r="H32" s="21"/>
      <c r="J32" s="22"/>
      <c r="K32" s="22"/>
      <c r="L32" s="22"/>
      <c r="M32" s="22"/>
    </row>
    <row r="33" spans="1:13" ht="31.5">
      <c r="A33" s="16" t="s">
        <v>60</v>
      </c>
      <c r="B33" s="34" t="s">
        <v>61</v>
      </c>
      <c r="C33" s="27" t="s">
        <v>41</v>
      </c>
      <c r="D33" s="28">
        <v>838</v>
      </c>
      <c r="E33" s="28">
        <v>1107</v>
      </c>
      <c r="F33" s="19">
        <f t="shared" si="0"/>
        <v>-269</v>
      </c>
      <c r="G33" s="20">
        <f t="shared" si="1"/>
        <v>-0.2429990966576332</v>
      </c>
      <c r="H33" s="21"/>
      <c r="J33" s="22">
        <v>838</v>
      </c>
      <c r="K33" s="22">
        <v>1107</v>
      </c>
      <c r="L33" s="22">
        <f t="shared" ref="L33:M36" si="2">D33-J33</f>
        <v>0</v>
      </c>
      <c r="M33" s="22">
        <f t="shared" si="2"/>
        <v>0</v>
      </c>
    </row>
    <row r="34" spans="1:13" ht="31.5">
      <c r="A34" s="16" t="s">
        <v>62</v>
      </c>
      <c r="B34" s="34" t="s">
        <v>63</v>
      </c>
      <c r="C34" s="27" t="s">
        <v>41</v>
      </c>
      <c r="D34" s="28">
        <v>4479</v>
      </c>
      <c r="E34" s="28">
        <v>4326</v>
      </c>
      <c r="F34" s="19">
        <f t="shared" si="0"/>
        <v>153</v>
      </c>
      <c r="G34" s="20">
        <f t="shared" si="1"/>
        <v>3.5367545076282925E-2</v>
      </c>
      <c r="H34" s="21"/>
      <c r="J34" s="22">
        <v>4479</v>
      </c>
      <c r="K34" s="22">
        <v>4326</v>
      </c>
      <c r="L34" s="22">
        <f t="shared" si="2"/>
        <v>0</v>
      </c>
      <c r="M34" s="22">
        <f t="shared" si="2"/>
        <v>0</v>
      </c>
    </row>
    <row r="35" spans="1:13" ht="31.5">
      <c r="A35" s="16" t="s">
        <v>64</v>
      </c>
      <c r="B35" s="34" t="s">
        <v>65</v>
      </c>
      <c r="C35" s="27" t="s">
        <v>41</v>
      </c>
      <c r="D35" s="28">
        <v>18940</v>
      </c>
      <c r="E35" s="28">
        <v>19165</v>
      </c>
      <c r="F35" s="19">
        <f t="shared" si="0"/>
        <v>-225</v>
      </c>
      <c r="G35" s="20">
        <f t="shared" si="1"/>
        <v>-1.1740151317505831E-2</v>
      </c>
      <c r="H35" s="21"/>
      <c r="J35" s="22">
        <v>18940</v>
      </c>
      <c r="K35" s="22">
        <v>19165</v>
      </c>
      <c r="L35" s="22">
        <f t="shared" si="2"/>
        <v>0</v>
      </c>
      <c r="M35" s="22">
        <f t="shared" si="2"/>
        <v>0</v>
      </c>
    </row>
    <row r="36" spans="1:13" ht="31.5">
      <c r="A36" s="16" t="s">
        <v>66</v>
      </c>
      <c r="B36" s="34" t="s">
        <v>67</v>
      </c>
      <c r="C36" s="15" t="s">
        <v>41</v>
      </c>
      <c r="D36" s="28">
        <v>106679</v>
      </c>
      <c r="E36" s="28">
        <v>107295</v>
      </c>
      <c r="F36" s="19">
        <f t="shared" si="0"/>
        <v>-616</v>
      </c>
      <c r="G36" s="20">
        <f t="shared" si="1"/>
        <v>-5.7411808565170919E-3</v>
      </c>
      <c r="H36" s="21"/>
      <c r="J36" s="22">
        <v>106679</v>
      </c>
      <c r="K36" s="22">
        <v>107295</v>
      </c>
      <c r="L36" s="22">
        <f t="shared" si="2"/>
        <v>0</v>
      </c>
      <c r="M36" s="22">
        <f t="shared" si="2"/>
        <v>0</v>
      </c>
    </row>
    <row r="37" spans="1:13" ht="31.5">
      <c r="A37" s="16" t="s">
        <v>68</v>
      </c>
      <c r="B37" s="37" t="s">
        <v>69</v>
      </c>
      <c r="C37" s="38" t="s">
        <v>70</v>
      </c>
      <c r="D37" s="39">
        <v>2030696976.3199999</v>
      </c>
      <c r="E37" s="40">
        <v>1629315734.9400001</v>
      </c>
      <c r="F37" s="19">
        <f t="shared" ref="F37:F40" si="3">D37-E37</f>
        <v>401381241.37999988</v>
      </c>
      <c r="G37" s="20">
        <f t="shared" ref="G37:G40" si="4">D37/E37-1</f>
        <v>0.24634957655692236</v>
      </c>
      <c r="H37" s="21"/>
      <c r="J37" s="22">
        <v>0</v>
      </c>
      <c r="K37" s="22">
        <v>0</v>
      </c>
      <c r="L37" s="22"/>
      <c r="M37" s="22"/>
    </row>
    <row r="38" spans="1:13" ht="63">
      <c r="A38" s="16" t="s">
        <v>71</v>
      </c>
      <c r="B38" s="41" t="s">
        <v>72</v>
      </c>
      <c r="C38" s="38" t="s">
        <v>70</v>
      </c>
      <c r="D38" s="19">
        <f>D39+D40</f>
        <v>133950</v>
      </c>
      <c r="E38" s="18">
        <f>E39+E40</f>
        <v>263550</v>
      </c>
      <c r="F38" s="19">
        <f t="shared" si="3"/>
        <v>-129600</v>
      </c>
      <c r="G38" s="20">
        <f t="shared" si="4"/>
        <v>-0.49174729652817306</v>
      </c>
      <c r="H38" s="21"/>
      <c r="J38" s="22"/>
      <c r="K38" s="22"/>
      <c r="L38" s="22"/>
      <c r="M38" s="22"/>
    </row>
    <row r="39" spans="1:13" ht="47.25">
      <c r="A39" s="16" t="s">
        <v>73</v>
      </c>
      <c r="B39" s="42" t="s">
        <v>74</v>
      </c>
      <c r="C39" s="38" t="s">
        <v>70</v>
      </c>
      <c r="D39" s="36">
        <v>133950</v>
      </c>
      <c r="E39" s="43">
        <v>263550</v>
      </c>
      <c r="F39" s="19">
        <f t="shared" si="3"/>
        <v>-129600</v>
      </c>
      <c r="G39" s="20">
        <f t="shared" si="4"/>
        <v>-0.49174729652817306</v>
      </c>
      <c r="H39" s="21"/>
      <c r="J39" s="22">
        <v>0</v>
      </c>
      <c r="K39" s="22">
        <v>0</v>
      </c>
      <c r="L39" s="22"/>
      <c r="M39" s="22"/>
    </row>
    <row r="40" spans="1:13" ht="31.5">
      <c r="A40" s="16" t="s">
        <v>75</v>
      </c>
      <c r="B40" s="42" t="s">
        <v>76</v>
      </c>
      <c r="C40" s="38" t="s">
        <v>70</v>
      </c>
      <c r="D40" s="35">
        <v>0</v>
      </c>
      <c r="E40" s="28">
        <v>0</v>
      </c>
      <c r="F40" s="19">
        <f t="shared" si="3"/>
        <v>0</v>
      </c>
      <c r="G40" s="20" t="e">
        <f t="shared" si="4"/>
        <v>#DIV/0!</v>
      </c>
      <c r="H40" s="21"/>
      <c r="J40" s="22">
        <v>0</v>
      </c>
      <c r="K40" s="22">
        <v>0</v>
      </c>
      <c r="L40" s="22"/>
      <c r="M40" s="22"/>
    </row>
    <row r="41" spans="1:13">
      <c r="B41" s="44"/>
      <c r="C41" s="45"/>
      <c r="D41" s="45"/>
      <c r="E41" s="45"/>
      <c r="F41" s="45"/>
      <c r="G41" s="45"/>
    </row>
    <row r="42" spans="1:13" ht="15.75">
      <c r="B42" s="46"/>
      <c r="C42" s="47"/>
      <c r="D42" s="48"/>
      <c r="E42" s="47"/>
      <c r="F42" s="49"/>
      <c r="G42" s="49"/>
    </row>
    <row r="43" spans="1:13">
      <c r="B43" s="50"/>
      <c r="C43" s="51"/>
      <c r="D43" s="52"/>
      <c r="E43" s="52"/>
      <c r="F43" s="53"/>
      <c r="G43" s="53"/>
    </row>
    <row r="44" spans="1:13">
      <c r="B44" s="50"/>
      <c r="C44" s="52"/>
      <c r="D44" s="52"/>
      <c r="E44" s="52"/>
      <c r="F44" s="52"/>
      <c r="G44" s="52"/>
    </row>
    <row r="45" spans="1:13">
      <c r="B45" s="50"/>
      <c r="C45" s="52"/>
      <c r="D45" s="52"/>
      <c r="E45" s="52"/>
      <c r="F45" s="52"/>
      <c r="G45" s="52"/>
    </row>
    <row r="46" spans="1:13">
      <c r="B46" s="54"/>
      <c r="C46" s="45"/>
      <c r="D46" s="45"/>
      <c r="E46" s="45"/>
      <c r="F46" s="45"/>
      <c r="G46" s="45"/>
    </row>
    <row r="47" spans="1:13" ht="15.75">
      <c r="B47" s="55"/>
      <c r="C47" s="55"/>
      <c r="D47" s="55"/>
      <c r="E47" s="55"/>
      <c r="F47" s="55"/>
      <c r="G47" s="55"/>
    </row>
    <row r="48" spans="1:13" ht="17.25" customHeight="1">
      <c r="B48" s="1"/>
      <c r="C48" s="1"/>
      <c r="D48" s="1"/>
      <c r="E48" s="1"/>
      <c r="F48" s="1"/>
      <c r="G48" s="56"/>
    </row>
    <row r="49" spans="2:7" ht="15.75">
      <c r="B49" s="57"/>
      <c r="C49" s="58"/>
      <c r="D49" s="58"/>
      <c r="E49" s="58"/>
      <c r="F49" s="58"/>
      <c r="G49" s="58"/>
    </row>
  </sheetData>
  <mergeCells count="7">
    <mergeCell ref="L5:M5"/>
    <mergeCell ref="B48:F48"/>
    <mergeCell ref="J5:K5"/>
    <mergeCell ref="E1:F1"/>
    <mergeCell ref="B3:F3"/>
    <mergeCell ref="B4:F4"/>
    <mergeCell ref="B5:F5"/>
  </mergeCells>
  <conditionalFormatting sqref="D9">
    <cfRule type="cellIs" dxfId="55" priority="2" operator="equal">
      <formula>'Приложение 2'!J9</formula>
    </cfRule>
    <cfRule type="cellIs" dxfId="54" priority="3" operator="notBetween">
      <formula>'Приложение 2'!J9-0.15</formula>
      <formula>'Приложение 2'!J9+0.15</formula>
    </cfRule>
  </conditionalFormatting>
  <conditionalFormatting sqref="E9">
    <cfRule type="cellIs" dxfId="53" priority="4" operator="equal">
      <formula>'Приложение 2'!K9</formula>
    </cfRule>
    <cfRule type="cellIs" dxfId="52" priority="5" operator="notBetween">
      <formula>'Приложение 2'!K9-0.15</formula>
      <formula>'Приложение 2'!K9+0.15</formula>
    </cfRule>
  </conditionalFormatting>
  <conditionalFormatting sqref="D10">
    <cfRule type="cellIs" dxfId="51" priority="6" operator="equal">
      <formula>'Приложение 2'!J10</formula>
    </cfRule>
    <cfRule type="cellIs" dxfId="50" priority="7" operator="notBetween">
      <formula>'Приложение 2'!J10-0.15</formula>
      <formula>'Приложение 2'!J10+0.15</formula>
    </cfRule>
  </conditionalFormatting>
  <conditionalFormatting sqref="E10">
    <cfRule type="cellIs" dxfId="49" priority="8" operator="equal">
      <formula>'Приложение 2'!K10</formula>
    </cfRule>
    <cfRule type="cellIs" dxfId="48" priority="9" operator="notBetween">
      <formula>'Приложение 2'!K10-0.15</formula>
      <formula>'Приложение 2'!K10+0.15</formula>
    </cfRule>
  </conditionalFormatting>
  <conditionalFormatting sqref="D19">
    <cfRule type="cellIs" dxfId="47" priority="10" operator="equal">
      <formula>'Приложение 2'!J19</formula>
    </cfRule>
    <cfRule type="cellIs" dxfId="46" priority="11" operator="notBetween">
      <formula>'Приложение 2'!J19-0.15</formula>
      <formula>'Приложение 2'!J19+0.15</formula>
    </cfRule>
  </conditionalFormatting>
  <conditionalFormatting sqref="E19">
    <cfRule type="cellIs" dxfId="45" priority="12" operator="equal">
      <formula>'Приложение 2'!K19</formula>
    </cfRule>
    <cfRule type="cellIs" dxfId="44" priority="13" operator="notBetween">
      <formula>'Приложение 2'!K19-0.15</formula>
      <formula>'Приложение 2'!K19+0.15</formula>
    </cfRule>
  </conditionalFormatting>
  <conditionalFormatting sqref="D22">
    <cfRule type="cellIs" dxfId="43" priority="14" operator="equal">
      <formula>'Приложение 2'!J22</formula>
    </cfRule>
    <cfRule type="cellIs" dxfId="42" priority="15" operator="notBetween">
      <formula>'Приложение 2'!J22-0.15</formula>
      <formula>'Приложение 2'!J22+0.15</formula>
    </cfRule>
  </conditionalFormatting>
  <conditionalFormatting sqref="E22">
    <cfRule type="cellIs" dxfId="41" priority="16" operator="equal">
      <formula>'Приложение 2'!K22</formula>
    </cfRule>
    <cfRule type="cellIs" dxfId="40" priority="17" operator="notBetween">
      <formula>'Приложение 2'!K22-0.15</formula>
      <formula>'Приложение 2'!K22+0.15</formula>
    </cfRule>
  </conditionalFormatting>
  <conditionalFormatting sqref="D23">
    <cfRule type="cellIs" dxfId="39" priority="18" operator="equal">
      <formula>'Приложение 2'!J23</formula>
    </cfRule>
    <cfRule type="cellIs" dxfId="38" priority="19" operator="notBetween">
      <formula>'Приложение 2'!J23-0.15</formula>
      <formula>'Приложение 2'!J23+0.15</formula>
    </cfRule>
  </conditionalFormatting>
  <conditionalFormatting sqref="E23">
    <cfRule type="cellIs" dxfId="37" priority="20" operator="equal">
      <formula>'Приложение 2'!K23</formula>
    </cfRule>
    <cfRule type="cellIs" dxfId="36" priority="21" operator="notBetween">
      <formula>'Приложение 2'!K23-0.15</formula>
      <formula>'Приложение 2'!K23+0.15</formula>
    </cfRule>
  </conditionalFormatting>
  <conditionalFormatting sqref="D12">
    <cfRule type="cellIs" dxfId="35" priority="22" operator="equal">
      <formula>'Приложение 2'!J12</formula>
    </cfRule>
    <cfRule type="cellIs" dxfId="34" priority="23" operator="notBetween">
      <formula>'Приложение 2'!J12 -0.15</formula>
      <formula>'Приложение 2'!J12+0.15</formula>
    </cfRule>
  </conditionalFormatting>
  <conditionalFormatting sqref="D13">
    <cfRule type="cellIs" dxfId="33" priority="24" operator="equal">
      <formula>'Приложение 2'!J13</formula>
    </cfRule>
    <cfRule type="cellIs" dxfId="32" priority="25" operator="notBetween">
      <formula>'Приложение 2'!J13-0.15</formula>
      <formula>'Приложение 2'!J13+0.15</formula>
    </cfRule>
  </conditionalFormatting>
  <conditionalFormatting sqref="D25">
    <cfRule type="cellIs" dxfId="31" priority="26" operator="equal">
      <formula>'Приложение 2'!J25</formula>
    </cfRule>
    <cfRule type="cellIs" dxfId="30" priority="27" operator="notBetween">
      <formula>'Приложение 2'!J25-0.15</formula>
      <formula>'Приложение 2'!J25+0.15</formula>
    </cfRule>
  </conditionalFormatting>
  <conditionalFormatting sqref="E12">
    <cfRule type="cellIs" dxfId="29" priority="28" operator="equal">
      <formula>'Приложение 2'!K12</formula>
    </cfRule>
    <cfRule type="cellIs" dxfId="28" priority="29" operator="notBetween">
      <formula>'Приложение 2'!K12-0.15</formula>
      <formula>'Приложение 2'!K12+0.15</formula>
    </cfRule>
  </conditionalFormatting>
  <conditionalFormatting sqref="E13">
    <cfRule type="cellIs" dxfId="27" priority="30" operator="equal">
      <formula>'Приложение 2'!K13</formula>
    </cfRule>
    <cfRule type="cellIs" dxfId="26" priority="31" operator="notBetween">
      <formula>'Приложение 2'!K13-0.15</formula>
      <formula>'Приложение 2'!K13+0.15</formula>
    </cfRule>
  </conditionalFormatting>
  <conditionalFormatting sqref="E25">
    <cfRule type="cellIs" dxfId="25" priority="32" operator="equal">
      <formula>'Приложение 2'!K25</formula>
    </cfRule>
    <cfRule type="cellIs" dxfId="24" priority="33" operator="notBetween">
      <formula>'Приложение 2'!K25-0.15</formula>
      <formula>'Приложение 2'!K25+0.15</formula>
    </cfRule>
  </conditionalFormatting>
  <conditionalFormatting sqref="E26">
    <cfRule type="cellIs" dxfId="23" priority="34" operator="equal">
      <formula>'Приложение 2'!K26</formula>
    </cfRule>
    <cfRule type="cellIs" dxfId="22" priority="35" operator="notBetween">
      <formula>'Приложение 2'!K26-0.15</formula>
      <formula>'Приложение 2'!K26+0.15</formula>
    </cfRule>
  </conditionalFormatting>
  <conditionalFormatting sqref="D26">
    <cfRule type="cellIs" dxfId="21" priority="38" operator="equal">
      <formula>'Приложение 2'!J26</formula>
    </cfRule>
    <cfRule type="cellIs" dxfId="20" priority="39" operator="notBetween">
      <formula>'Приложение 2'!J26-0.15</formula>
      <formula>'Приложение 2'!J26+0.15</formula>
    </cfRule>
  </conditionalFormatting>
  <conditionalFormatting sqref="D30">
    <cfRule type="cellIs" dxfId="19" priority="40" operator="equal">
      <formula>'Приложение 2'!J30</formula>
    </cfRule>
    <cfRule type="cellIs" dxfId="18" priority="41" operator="notBetween">
      <formula>'Приложение 2'!J30-0.15</formula>
      <formula>'Приложение 2'!J30+0.15</formula>
    </cfRule>
  </conditionalFormatting>
  <conditionalFormatting sqref="D33">
    <cfRule type="cellIs" dxfId="17" priority="42" operator="equal">
      <formula>'Приложение 2'!J33</formula>
    </cfRule>
    <cfRule type="cellIs" dxfId="16" priority="43" operator="notBetween">
      <formula>'Приложение 2'!J33-0.15</formula>
      <formula>'Приложение 2'!J33+0.15</formula>
    </cfRule>
  </conditionalFormatting>
  <conditionalFormatting sqref="D34">
    <cfRule type="cellIs" dxfId="15" priority="44" operator="equal">
      <formula>'Приложение 2'!J34</formula>
    </cfRule>
    <cfRule type="cellIs" dxfId="14" priority="45" operator="notBetween">
      <formula>'Приложение 2'!J34-0.15</formula>
      <formula>'Приложение 2'!J34+0.15</formula>
    </cfRule>
  </conditionalFormatting>
  <conditionalFormatting sqref="D35">
    <cfRule type="cellIs" dxfId="13" priority="46" operator="equal">
      <formula>'Приложение 2'!J35</formula>
    </cfRule>
    <cfRule type="cellIs" dxfId="12" priority="47" operator="notBetween">
      <formula>'Приложение 2'!J35-0.15</formula>
      <formula>'Приложение 2'!J35+0.15</formula>
    </cfRule>
  </conditionalFormatting>
  <conditionalFormatting sqref="D36">
    <cfRule type="cellIs" dxfId="11" priority="48" operator="equal">
      <formula>'Приложение 2'!J36</formula>
    </cfRule>
    <cfRule type="cellIs" dxfId="10" priority="49" operator="notBetween">
      <formula>'Приложение 2'!J36-0.15</formula>
      <formula>'Приложение 2'!J36+0.15</formula>
    </cfRule>
  </conditionalFormatting>
  <conditionalFormatting sqref="E30">
    <cfRule type="cellIs" dxfId="9" priority="62" operator="equal">
      <formula>'Приложение 2'!K30</formula>
    </cfRule>
    <cfRule type="cellIs" dxfId="8" priority="63" operator="notBetween">
      <formula>'Приложение 2'!K30-0.15</formula>
      <formula>'Приложение 2'!K30+0.15</formula>
    </cfRule>
  </conditionalFormatting>
  <conditionalFormatting sqref="E33">
    <cfRule type="cellIs" dxfId="7" priority="64" operator="equal">
      <formula>'Приложение 2'!K33</formula>
    </cfRule>
    <cfRule type="cellIs" dxfId="6" priority="65" operator="notBetween">
      <formula>'Приложение 2'!K33-0.15</formula>
      <formula>'Приложение 2'!K33+0.15</formula>
    </cfRule>
  </conditionalFormatting>
  <conditionalFormatting sqref="E34">
    <cfRule type="cellIs" dxfId="5" priority="66" operator="equal">
      <formula>'Приложение 2'!K34</formula>
    </cfRule>
    <cfRule type="cellIs" dxfId="4" priority="67" operator="notBetween">
      <formula>'Приложение 2'!K34-0.15</formula>
      <formula>'Приложение 2'!K34+0.15</formula>
    </cfRule>
  </conditionalFormatting>
  <conditionalFormatting sqref="E35">
    <cfRule type="cellIs" dxfId="3" priority="68" operator="equal">
      <formula>'Приложение 2'!K35</formula>
    </cfRule>
    <cfRule type="cellIs" dxfId="2" priority="69" operator="notBetween">
      <formula>'Приложение 2'!K35-0.15</formula>
      <formula>'Приложение 2'!K35+0.15</formula>
    </cfRule>
  </conditionalFormatting>
  <conditionalFormatting sqref="E36">
    <cfRule type="cellIs" dxfId="1" priority="70" operator="equal">
      <formula>'Приложение 2'!K36</formula>
    </cfRule>
    <cfRule type="cellIs" dxfId="0" priority="71" operator="notBetween">
      <formula>'Приложение 2'!K36-0.15</formula>
      <formula>'Приложение 2'!K36+0.15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254</cp:revision>
  <dcterms:created xsi:type="dcterms:W3CDTF">2017-01-20T15:44:22Z</dcterms:created>
  <dcterms:modified xsi:type="dcterms:W3CDTF">2022-11-08T07:31:30Z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